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3540" activeTab="0"/>
  </bookViews>
  <sheets>
    <sheet name="AWP 2013-1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<sst xmlns="http://schemas.openxmlformats.org/spreadsheetml/2006/main" count="143" uniqueCount="97">
  <si>
    <t>MoF</t>
  </si>
  <si>
    <t>TOTAL</t>
  </si>
  <si>
    <t>EXPECTED  OUTPUTS</t>
  </si>
  <si>
    <t>PLANNED ACTIVITIES</t>
  </si>
  <si>
    <t>Description</t>
  </si>
  <si>
    <t>Quantity</t>
  </si>
  <si>
    <t>Conference</t>
  </si>
  <si>
    <t>Tickets</t>
  </si>
  <si>
    <t>Q1</t>
  </si>
  <si>
    <t>Q2</t>
  </si>
  <si>
    <t>Q3</t>
  </si>
  <si>
    <t>Q4</t>
  </si>
  <si>
    <t>Transport</t>
  </si>
  <si>
    <t>DSA Foreign</t>
  </si>
  <si>
    <t>Consultants Fees</t>
  </si>
  <si>
    <t>Stationary</t>
  </si>
  <si>
    <t>Printing Report</t>
  </si>
  <si>
    <t>UNDP</t>
  </si>
  <si>
    <t>And baseline, associated indicators and annual targets</t>
  </si>
  <si>
    <t xml:space="preserve">List activity results and associated actions </t>
  </si>
  <si>
    <t>TIMEFRAME</t>
  </si>
  <si>
    <t>Total (TZS)</t>
  </si>
  <si>
    <t>Total (USD)</t>
  </si>
  <si>
    <t>Training DPS on AMP</t>
  </si>
  <si>
    <t>Breakfast/Lunch</t>
  </si>
  <si>
    <t>transport</t>
  </si>
  <si>
    <t>Development Gateway Foundation Service Contract and implementation of AMP upgrade version (second installment)</t>
  </si>
  <si>
    <t>Output 2: Budgeting cycle, aid management systems and aid policy dialogue enhanced for stronger Government leadership of the national development framework.</t>
  </si>
  <si>
    <t xml:space="preserve">Sub Total Output 1: </t>
  </si>
  <si>
    <t>(i) Strengthen roll-out and operationalisation of AMP to inform budgeting process and ODA management</t>
  </si>
  <si>
    <t xml:space="preserve">Sub Total Output 2: </t>
  </si>
  <si>
    <t>Discussions with MDAs on MTEF in order to enhance budget accuracy and quality of information</t>
  </si>
  <si>
    <t>Responsible</t>
  </si>
  <si>
    <t>communication support</t>
  </si>
  <si>
    <t xml:space="preserve">staffing </t>
  </si>
  <si>
    <t xml:space="preserve">Operational suport to PER Secretariat </t>
  </si>
  <si>
    <t xml:space="preserve">Secretariat support to PER </t>
  </si>
  <si>
    <t>consultancy</t>
  </si>
  <si>
    <t xml:space="preserve">Sub Total Output 3: </t>
  </si>
  <si>
    <t xml:space="preserve">communication </t>
  </si>
  <si>
    <r>
      <rPr>
        <b/>
        <i/>
        <sz val="9"/>
        <color indexed="8"/>
        <rFont val="Calibri"/>
        <family val="2"/>
      </rPr>
      <t xml:space="preserve">Baseline: </t>
    </r>
    <r>
      <rPr>
        <b/>
        <sz val="9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>-Centralized AMP system and weak MTEF dialogue at sector level.
-Dialogue Structure only partially implemented.</t>
    </r>
    <r>
      <rPr>
        <b/>
        <sz val="9"/>
        <color indexed="8"/>
        <rFont val="Calibri"/>
        <family val="2"/>
      </rPr>
      <t xml:space="preserve">
</t>
    </r>
    <r>
      <rPr>
        <b/>
        <i/>
        <sz val="9"/>
        <color indexed="8"/>
        <rFont val="Calibri"/>
        <family val="2"/>
      </rPr>
      <t>Indicators:</t>
    </r>
    <r>
      <rPr>
        <b/>
        <sz val="9"/>
        <color indexed="8"/>
        <rFont val="Calibri"/>
        <family val="2"/>
      </rPr>
      <t xml:space="preserve"> 
</t>
    </r>
    <r>
      <rPr>
        <sz val="9"/>
        <color indexed="8"/>
        <rFont val="Calibri"/>
        <family val="2"/>
      </rPr>
      <t xml:space="preserve">-Volume of ODA disbursed through Exchequer.
-Number of DPs updating AMP on a quarterly basis.
 -Number of MKUKUTA/PER meetings per year.
</t>
    </r>
  </si>
  <si>
    <t>Strengthen GoT leadership cap &amp; Institutional support to strengthen PER process</t>
  </si>
  <si>
    <t>Institutional capacity building of MoF to lead implementation enhanced.</t>
  </si>
  <si>
    <r>
      <rPr>
        <b/>
        <i/>
        <sz val="9"/>
        <color indexed="8"/>
        <rFont val="Calibri"/>
        <family val="2"/>
      </rPr>
      <t xml:space="preserve">Indicators: </t>
    </r>
    <r>
      <rPr>
        <sz val="9"/>
        <color indexed="8"/>
        <rFont val="Calibri"/>
        <family val="2"/>
      </rPr>
      <t xml:space="preserve">
Evidence of effective institutional innovation and learning from exposure visits, peer learning and trainings.
</t>
    </r>
  </si>
  <si>
    <t xml:space="preserve">Quaterly expenditure in USD: </t>
  </si>
  <si>
    <t>Quarter 1</t>
  </si>
  <si>
    <t>Quarter 2</t>
  </si>
  <si>
    <t>Quarter 3</t>
  </si>
  <si>
    <t>Quarter 4</t>
  </si>
  <si>
    <t>facilitation costs</t>
  </si>
  <si>
    <t>Rate (Tshs)</t>
  </si>
  <si>
    <t>Capacity and research support to PER Secretariat (DEP Economics/UDSM)</t>
  </si>
  <si>
    <t>Output 3: Institutional capacity of Ministry of Finance to lead Aid Management &amp; Project Implementation Enhanced.</t>
  </si>
  <si>
    <t>Facilitate MOF to attend ECOSOC</t>
  </si>
  <si>
    <t xml:space="preserve">Facilitate MOF to attend UNGA </t>
  </si>
  <si>
    <t>Facilitating MOF to attend Regional meeting at EAC/SADC/AU</t>
  </si>
  <si>
    <t>DSA Local (half per/diem)</t>
  </si>
  <si>
    <t xml:space="preserve">Output 1: DCF approved and implemented with Mutual Accountability framework and coherence of GoT engagement in international AE fora strengthened. </t>
  </si>
  <si>
    <t>DCF shared with MPs</t>
  </si>
  <si>
    <t>Transport/Fuels/ Airtickets</t>
  </si>
  <si>
    <t>DCF shared with CSOs and Private Sector</t>
  </si>
  <si>
    <t>Exchange Rate USD/TZS</t>
  </si>
  <si>
    <t>Transport for Government staff Facilitators</t>
  </si>
  <si>
    <t>2012/13 Annual Report Writing for ODA</t>
  </si>
  <si>
    <t>Air ticket</t>
  </si>
  <si>
    <t>Ground transport</t>
  </si>
  <si>
    <t>Enhancing Capacity of AMP Administration</t>
  </si>
  <si>
    <t>Annual AMP knowledge sharing workshop</t>
  </si>
  <si>
    <t>Conference facilities, transport and stationeries</t>
  </si>
  <si>
    <t>FY 2013/2014 PROJECT ANNUAL WORK PLAN ( ENHANCING AID MANAGEMENT CAPACITY IN TANZANIA -00079142)</t>
  </si>
  <si>
    <t>Conference and accommodation</t>
  </si>
  <si>
    <t>Training MDAs AMP Focal Point</t>
  </si>
  <si>
    <r>
      <rPr>
        <b/>
        <i/>
        <sz val="9"/>
        <color indexed="8"/>
        <rFont val="Calibri"/>
        <family val="2"/>
      </rPr>
      <t xml:space="preserve">Targets 2013/14: </t>
    </r>
    <r>
      <rPr>
        <sz val="9"/>
        <color indexed="8"/>
        <rFont val="Calibri"/>
        <family val="2"/>
      </rPr>
      <t xml:space="preserve">
-MDAs using AMP in data processing and management to inform budget process.
-Annual AMP report and  monthly flash reports published.
- Assessment of AMP roll-out compliance.
-5 MoF AMP administrators trained.
</t>
    </r>
  </si>
  <si>
    <t>Capacity of the MOF to participate in Regional Cooperation Matters strengthened and sustained.</t>
  </si>
  <si>
    <t>(i) UNDP funded projects implemented as planned. (ii) Implement measures to strengthen financial reporting as per audit comments.</t>
  </si>
  <si>
    <t xml:space="preserve"> Capacity of the MOF to participate in international fora sustained.</t>
  </si>
  <si>
    <t>UNDP Desk Supported</t>
  </si>
  <si>
    <r>
      <rPr>
        <b/>
        <i/>
        <sz val="9"/>
        <color indexed="8"/>
        <rFont val="Calibri"/>
        <family val="2"/>
      </rPr>
      <t xml:space="preserve">Baseline: </t>
    </r>
    <r>
      <rPr>
        <sz val="9"/>
        <color indexed="8"/>
        <rFont val="Calibri"/>
        <family val="2"/>
      </rPr>
      <t xml:space="preserve">
Uncoordinated use of exposure visits, peer-learning and institutional capacity building activities for MOF and external finance management. </t>
    </r>
  </si>
  <si>
    <t>External Finance Department management retreat; discusses implementation progress and challenges including of planned annual activities, and proposed way forward are documented.</t>
  </si>
  <si>
    <t>Conference facilities and accommodation</t>
  </si>
  <si>
    <t>Half/Diem</t>
  </si>
  <si>
    <t xml:space="preserve">Management retreat to discuss  department implementation of activities; progress, challenges and way forward including Semi Annual Report Writing </t>
  </si>
  <si>
    <t>Semi-annual meeting for Coordinators/ Managers/ financial controllers of UNDP funded projects (training in financial reporting)</t>
  </si>
  <si>
    <t>Conference facilities</t>
  </si>
  <si>
    <t>Consultancy Fees</t>
  </si>
  <si>
    <t>MoF/UNDP</t>
  </si>
  <si>
    <t>Capacity Needs Asssessment: training on CD and methodology/approach</t>
  </si>
  <si>
    <t xml:space="preserve">Capacity Needs Asssessment </t>
  </si>
  <si>
    <t>Priting DCF</t>
  </si>
  <si>
    <t>DCF- Sensitized to DPP</t>
  </si>
  <si>
    <t>DCF - Sensittized to LGAs</t>
  </si>
  <si>
    <t>DCF- Sensitized to CSOs</t>
  </si>
  <si>
    <t>DCF Monitoring and Reporting Framework developed</t>
  </si>
  <si>
    <t>(i) Develop DCF incl. Monitoring and Reporting framework; (ii) Roll-out of finalised DCF</t>
  </si>
  <si>
    <t>Editing and Proofing of  DCF documents (English and Kiswahili)</t>
  </si>
  <si>
    <t>Translation of  DCF (English to Kiswahili)</t>
  </si>
  <si>
    <t>Days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</si>
</sst>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justify"/>
    </xf>
    <xf numFmtId="164" fontId="41" fillId="0" borderId="10" xfId="42" applyNumberFormat="1" applyFont="1" applyFill="1" applyBorder="1" applyAlignment="1">
      <alignment horizontal="center" vertical="center" wrapText="1"/>
    </xf>
    <xf numFmtId="164" fontId="41" fillId="0" borderId="10" xfId="42" applyNumberFormat="1" applyFont="1" applyFill="1" applyBorder="1" applyAlignment="1">
      <alignment/>
    </xf>
    <xf numFmtId="16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164" fontId="41" fillId="0" borderId="10" xfId="4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164" fontId="41" fillId="0" borderId="10" xfId="42" applyNumberFormat="1" applyFont="1" applyBorder="1" applyAlignment="1">
      <alignment vertical="center" wrapText="1"/>
    </xf>
    <xf numFmtId="164" fontId="41" fillId="0" borderId="0" xfId="0" applyNumberFormat="1" applyFont="1" applyAlignment="1">
      <alignment/>
    </xf>
    <xf numFmtId="0" fontId="43" fillId="33" borderId="10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164" fontId="41" fillId="34" borderId="10" xfId="42" applyNumberFormat="1" applyFont="1" applyFill="1" applyBorder="1" applyAlignment="1">
      <alignment horizontal="left" vertical="center" wrapText="1"/>
    </xf>
    <xf numFmtId="164" fontId="41" fillId="34" borderId="10" xfId="42" applyNumberFormat="1" applyFont="1" applyFill="1" applyBorder="1" applyAlignment="1">
      <alignment horizontal="right" vertical="center" wrapText="1"/>
    </xf>
    <xf numFmtId="0" fontId="22" fillId="34" borderId="10" xfId="0" applyFont="1" applyFill="1" applyBorder="1" applyAlignment="1">
      <alignment horizontal="center" vertical="center" wrapText="1"/>
    </xf>
    <xf numFmtId="164" fontId="22" fillId="34" borderId="10" xfId="42" applyNumberFormat="1" applyFont="1" applyFill="1" applyBorder="1" applyAlignment="1">
      <alignment horizontal="left" vertical="center" wrapText="1"/>
    </xf>
    <xf numFmtId="164" fontId="39" fillId="0" borderId="11" xfId="42" applyNumberFormat="1" applyFont="1" applyFill="1" applyBorder="1" applyAlignment="1">
      <alignment horizontal="left" vertical="center"/>
    </xf>
    <xf numFmtId="164" fontId="39" fillId="0" borderId="12" xfId="42" applyNumberFormat="1" applyFont="1" applyFill="1" applyBorder="1" applyAlignment="1">
      <alignment horizontal="left" vertical="center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165" fontId="41" fillId="0" borderId="16" xfId="44" applyNumberFormat="1" applyFont="1" applyBorder="1" applyAlignment="1">
      <alignment/>
    </xf>
    <xf numFmtId="165" fontId="41" fillId="0" borderId="17" xfId="44" applyNumberFormat="1" applyFont="1" applyBorder="1" applyAlignment="1">
      <alignment/>
    </xf>
    <xf numFmtId="0" fontId="41" fillId="0" borderId="10" xfId="0" applyFont="1" applyBorder="1" applyAlignment="1">
      <alignment vertical="center"/>
    </xf>
    <xf numFmtId="164" fontId="41" fillId="0" borderId="10" xfId="42" applyNumberFormat="1" applyFont="1" applyFill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164" fontId="41" fillId="0" borderId="10" xfId="0" applyNumberFormat="1" applyFont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/>
    </xf>
    <xf numFmtId="164" fontId="41" fillId="0" borderId="10" xfId="42" applyNumberFormat="1" applyFont="1" applyBorder="1" applyAlignment="1">
      <alignment horizontal="left" vertical="center" wrapText="1"/>
    </xf>
    <xf numFmtId="164" fontId="41" fillId="34" borderId="10" xfId="42" applyNumberFormat="1" applyFont="1" applyFill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164" fontId="42" fillId="0" borderId="10" xfId="42" applyNumberFormat="1" applyFont="1" applyFill="1" applyBorder="1" applyAlignment="1">
      <alignment vertical="center"/>
    </xf>
    <xf numFmtId="164" fontId="41" fillId="0" borderId="16" xfId="42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vertical="center"/>
    </xf>
    <xf numFmtId="43" fontId="41" fillId="0" borderId="10" xfId="42" applyFont="1" applyBorder="1" applyAlignment="1">
      <alignment vertical="center" wrapText="1"/>
    </xf>
    <xf numFmtId="164" fontId="41" fillId="0" borderId="10" xfId="0" applyNumberFormat="1" applyFont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164" fontId="41" fillId="34" borderId="10" xfId="0" applyNumberFormat="1" applyFont="1" applyFill="1" applyBorder="1" applyAlignment="1">
      <alignment horizontal="left" vertical="center" wrapText="1"/>
    </xf>
    <xf numFmtId="164" fontId="42" fillId="0" borderId="12" xfId="42" applyNumberFormat="1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164" fontId="41" fillId="0" borderId="12" xfId="42" applyNumberFormat="1" applyFont="1" applyFill="1" applyBorder="1" applyAlignment="1">
      <alignment vertical="center"/>
    </xf>
    <xf numFmtId="164" fontId="41" fillId="0" borderId="12" xfId="42" applyNumberFormat="1" applyFont="1" applyBorder="1" applyAlignment="1">
      <alignment vertical="center"/>
    </xf>
    <xf numFmtId="164" fontId="41" fillId="0" borderId="10" xfId="42" applyNumberFormat="1" applyFont="1" applyBorder="1" applyAlignment="1">
      <alignment vertical="center"/>
    </xf>
    <xf numFmtId="0" fontId="41" fillId="34" borderId="10" xfId="0" applyFont="1" applyFill="1" applyBorder="1" applyAlignment="1">
      <alignment vertical="center" wrapText="1"/>
    </xf>
    <xf numFmtId="164" fontId="41" fillId="0" borderId="10" xfId="42" applyNumberFormat="1" applyFont="1" applyBorder="1" applyAlignment="1">
      <alignment horizontal="right" vertical="center" wrapText="1"/>
    </xf>
    <xf numFmtId="0" fontId="41" fillId="35" borderId="10" xfId="0" applyFont="1" applyFill="1" applyBorder="1" applyAlignment="1">
      <alignment horizontal="justify" vertical="center" wrapText="1"/>
    </xf>
    <xf numFmtId="164" fontId="42" fillId="36" borderId="10" xfId="0" applyNumberFormat="1" applyFont="1" applyFill="1" applyBorder="1" applyAlignment="1">
      <alignment vertical="center" wrapText="1"/>
    </xf>
    <xf numFmtId="44" fontId="42" fillId="36" borderId="10" xfId="44" applyFont="1" applyFill="1" applyBorder="1" applyAlignment="1">
      <alignment vertical="center" wrapText="1"/>
    </xf>
    <xf numFmtId="164" fontId="41" fillId="0" borderId="10" xfId="42" applyNumberFormat="1" applyFont="1" applyFill="1" applyBorder="1" applyAlignment="1">
      <alignment horizontal="left" vertical="center" wrapText="1"/>
    </xf>
    <xf numFmtId="164" fontId="41" fillId="0" borderId="12" xfId="42" applyNumberFormat="1" applyFont="1" applyFill="1" applyBorder="1" applyAlignment="1">
      <alignment horizontal="left" vertical="center" wrapText="1"/>
    </xf>
    <xf numFmtId="43" fontId="41" fillId="0" borderId="10" xfId="42" applyFont="1" applyFill="1" applyBorder="1" applyAlignment="1">
      <alignment horizontal="left" vertical="center" wrapText="1"/>
    </xf>
    <xf numFmtId="43" fontId="41" fillId="0" borderId="10" xfId="42" applyFont="1" applyBorder="1" applyAlignment="1">
      <alignment horizontal="left" vertical="center" wrapText="1"/>
    </xf>
    <xf numFmtId="164" fontId="41" fillId="0" borderId="10" xfId="42" applyNumberFormat="1" applyFont="1" applyFill="1" applyBorder="1" applyAlignment="1">
      <alignment horizontal="right" vertical="center"/>
    </xf>
    <xf numFmtId="164" fontId="41" fillId="0" borderId="10" xfId="0" applyNumberFormat="1" applyFont="1" applyBorder="1" applyAlignment="1">
      <alignment vertical="center"/>
    </xf>
    <xf numFmtId="164" fontId="42" fillId="0" borderId="10" xfId="42" applyNumberFormat="1" applyFont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 wrapText="1"/>
    </xf>
    <xf numFmtId="164" fontId="22" fillId="0" borderId="10" xfId="42" applyNumberFormat="1" applyFont="1" applyBorder="1" applyAlignment="1">
      <alignment vertical="center"/>
    </xf>
    <xf numFmtId="164" fontId="23" fillId="0" borderId="10" xfId="42" applyNumberFormat="1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0" fillId="0" borderId="0" xfId="42" applyFont="1" applyAlignment="1">
      <alignment/>
    </xf>
    <xf numFmtId="0" fontId="42" fillId="0" borderId="0" xfId="0" applyFont="1" applyFill="1" applyBorder="1" applyAlignment="1">
      <alignment horizontal="left" vertical="center" wrapText="1"/>
    </xf>
    <xf numFmtId="164" fontId="42" fillId="0" borderId="0" xfId="42" applyNumberFormat="1" applyFont="1" applyBorder="1" applyAlignment="1">
      <alignment vertical="center" wrapText="1"/>
    </xf>
    <xf numFmtId="0" fontId="42" fillId="0" borderId="10" xfId="0" applyFont="1" applyFill="1" applyBorder="1" applyAlignment="1">
      <alignment horizontal="left" vertical="center" wrapText="1"/>
    </xf>
    <xf numFmtId="164" fontId="42" fillId="0" borderId="10" xfId="42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164" fontId="41" fillId="0" borderId="0" xfId="42" applyNumberFormat="1" applyFon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43" fontId="41" fillId="0" borderId="10" xfId="42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164" fontId="42" fillId="0" borderId="16" xfId="42" applyNumberFormat="1" applyFont="1" applyFill="1" applyBorder="1" applyAlignment="1">
      <alignment vertical="center"/>
    </xf>
    <xf numFmtId="0" fontId="4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18" xfId="0" applyFont="1" applyBorder="1" applyAlignment="1">
      <alignment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18" xfId="0" applyFont="1" applyBorder="1" applyAlignment="1">
      <alignment vertical="center" wrapText="1"/>
    </xf>
    <xf numFmtId="0" fontId="41" fillId="0" borderId="18" xfId="0" applyFont="1" applyBorder="1" applyAlignment="1">
      <alignment horizontal="justify" vertical="center" wrapText="1"/>
    </xf>
    <xf numFmtId="164" fontId="41" fillId="0" borderId="18" xfId="42" applyNumberFormat="1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164" fontId="39" fillId="0" borderId="20" xfId="42" applyNumberFormat="1" applyFont="1" applyFill="1" applyBorder="1" applyAlignment="1">
      <alignment horizontal="left" vertical="center"/>
    </xf>
    <xf numFmtId="164" fontId="39" fillId="0" borderId="0" xfId="42" applyNumberFormat="1" applyFont="1" applyFill="1" applyBorder="1" applyAlignment="1">
      <alignment horizontal="left" vertical="center"/>
    </xf>
    <xf numFmtId="164" fontId="2" fillId="0" borderId="14" xfId="42" applyNumberFormat="1" applyFont="1" applyFill="1" applyBorder="1" applyAlignment="1">
      <alignment horizontal="left" vertical="center" wrapText="1"/>
    </xf>
    <xf numFmtId="164" fontId="41" fillId="0" borderId="14" xfId="42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4" fontId="41" fillId="0" borderId="10" xfId="42" applyNumberFormat="1" applyFont="1" applyFill="1" applyBorder="1" applyAlignment="1">
      <alignment horizontal="left" vertical="top" wrapText="1"/>
    </xf>
    <xf numFmtId="0" fontId="41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2" fillId="34" borderId="11" xfId="0" applyFont="1" applyFill="1" applyBorder="1" applyAlignment="1">
      <alignment horizontal="left" vertical="center" wrapText="1"/>
    </xf>
    <xf numFmtId="0" fontId="42" fillId="34" borderId="19" xfId="0" applyFont="1" applyFill="1" applyBorder="1" applyAlignment="1">
      <alignment horizontal="left" vertical="center" wrapText="1"/>
    </xf>
    <xf numFmtId="0" fontId="39" fillId="0" borderId="19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4" fontId="41" fillId="0" borderId="18" xfId="42" applyNumberFormat="1" applyFont="1" applyFill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1" fillId="0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42" fillId="0" borderId="0" xfId="0" applyFont="1" applyBorder="1" applyAlignment="1">
      <alignment horizontal="center"/>
    </xf>
    <xf numFmtId="0" fontId="4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1" fillId="0" borderId="21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1">
      <pane xSplit="2" ySplit="4" topLeftCell="E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86" sqref="G86"/>
    </sheetView>
  </sheetViews>
  <sheetFormatPr defaultColWidth="9.140625" defaultRowHeight="15"/>
  <cols>
    <col min="1" max="1" width="18.7109375" style="1" customWidth="1"/>
    <col min="2" max="2" width="29.7109375" style="1" customWidth="1"/>
    <col min="3" max="3" width="22.00390625" style="16" bestFit="1" customWidth="1"/>
    <col min="4" max="4" width="7.57421875" style="1" bestFit="1" customWidth="1"/>
    <col min="5" max="5" width="10.421875" style="1" bestFit="1" customWidth="1"/>
    <col min="6" max="6" width="6.00390625" style="1" bestFit="1" customWidth="1"/>
    <col min="7" max="7" width="5.7109375" style="1" customWidth="1"/>
    <col min="8" max="8" width="10.8515625" style="1" bestFit="1" customWidth="1"/>
    <col min="9" max="9" width="11.7109375" style="1" bestFit="1" customWidth="1"/>
    <col min="10" max="10" width="10.8515625" style="1" bestFit="1" customWidth="1"/>
    <col min="11" max="12" width="11.7109375" style="1" bestFit="1" customWidth="1"/>
    <col min="13" max="13" width="10.421875" style="1" bestFit="1" customWidth="1"/>
    <col min="14" max="14" width="9.57421875" style="1" customWidth="1"/>
    <col min="15" max="15" width="9.140625" style="1" customWidth="1"/>
    <col min="16" max="16" width="15.140625" style="1" bestFit="1" customWidth="1"/>
    <col min="17" max="16384" width="9.140625" style="1" customWidth="1"/>
  </cols>
  <sheetData>
    <row r="1" spans="3:13" ht="18" customHeight="1">
      <c r="C1" s="130" t="s">
        <v>69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4" ht="36">
      <c r="A2" s="2" t="s">
        <v>2</v>
      </c>
      <c r="B2" s="2" t="s">
        <v>3</v>
      </c>
      <c r="C2" s="3" t="s">
        <v>4</v>
      </c>
      <c r="D2" s="3" t="s">
        <v>5</v>
      </c>
      <c r="E2" s="3" t="s">
        <v>50</v>
      </c>
      <c r="F2" s="3" t="s">
        <v>96</v>
      </c>
      <c r="G2" s="3" t="s">
        <v>32</v>
      </c>
      <c r="H2" s="131" t="s">
        <v>20</v>
      </c>
      <c r="I2" s="131"/>
      <c r="J2" s="131"/>
      <c r="K2" s="131"/>
      <c r="L2" s="3" t="s">
        <v>21</v>
      </c>
      <c r="M2" s="3" t="s">
        <v>22</v>
      </c>
      <c r="N2" s="137" t="s">
        <v>61</v>
      </c>
    </row>
    <row r="3" spans="1:14" ht="36">
      <c r="A3" s="4" t="s">
        <v>18</v>
      </c>
      <c r="B3" s="5" t="s">
        <v>19</v>
      </c>
      <c r="C3" s="15"/>
      <c r="D3" s="5"/>
      <c r="E3" s="5"/>
      <c r="F3" s="5"/>
      <c r="G3" s="5"/>
      <c r="H3" s="3" t="s">
        <v>8</v>
      </c>
      <c r="I3" s="3" t="s">
        <v>9</v>
      </c>
      <c r="J3" s="3" t="s">
        <v>10</v>
      </c>
      <c r="K3" s="3" t="s">
        <v>11</v>
      </c>
      <c r="L3" s="3"/>
      <c r="M3" s="3"/>
      <c r="N3" s="138" t="s">
        <v>61</v>
      </c>
    </row>
    <row r="4" spans="1:14" ht="21.75" customHeight="1">
      <c r="A4" s="139" t="s">
        <v>57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  <c r="N4" s="8"/>
    </row>
    <row r="5" spans="1:14" ht="15" customHeight="1">
      <c r="A5" s="115" t="s">
        <v>93</v>
      </c>
      <c r="B5" s="114" t="s">
        <v>58</v>
      </c>
      <c r="C5" s="28" t="s">
        <v>6</v>
      </c>
      <c r="D5" s="10">
        <v>37</v>
      </c>
      <c r="E5" s="11">
        <v>90000</v>
      </c>
      <c r="F5" s="89">
        <v>2</v>
      </c>
      <c r="G5" s="103" t="s">
        <v>0</v>
      </c>
      <c r="H5" s="58">
        <f aca="true" t="shared" si="0" ref="H5:H11">D5*E5*F5</f>
        <v>6660000</v>
      </c>
      <c r="I5" s="9"/>
      <c r="J5" s="89"/>
      <c r="K5" s="9"/>
      <c r="L5" s="13">
        <f aca="true" t="shared" si="1" ref="L5:L11">H5+I5+J5+K5</f>
        <v>6660000</v>
      </c>
      <c r="M5" s="13">
        <f aca="true" t="shared" si="2" ref="M5:M11">L5/N5</f>
        <v>4036.3636363636365</v>
      </c>
      <c r="N5" s="29">
        <v>1650</v>
      </c>
    </row>
    <row r="6" spans="1:14" ht="24" customHeight="1">
      <c r="A6" s="116"/>
      <c r="B6" s="114"/>
      <c r="C6" s="90" t="s">
        <v>14</v>
      </c>
      <c r="D6" s="10">
        <v>2</v>
      </c>
      <c r="E6" s="11">
        <v>600000</v>
      </c>
      <c r="F6" s="89">
        <v>4</v>
      </c>
      <c r="G6" s="103"/>
      <c r="H6" s="58">
        <f t="shared" si="0"/>
        <v>4800000</v>
      </c>
      <c r="I6" s="9"/>
      <c r="J6" s="89"/>
      <c r="K6" s="9"/>
      <c r="L6" s="13">
        <f t="shared" si="1"/>
        <v>4800000</v>
      </c>
      <c r="M6" s="13">
        <f t="shared" si="2"/>
        <v>2909.090909090909</v>
      </c>
      <c r="N6" s="29">
        <v>1650</v>
      </c>
    </row>
    <row r="7" spans="1:14" ht="27" customHeight="1">
      <c r="A7" s="116"/>
      <c r="B7" s="114"/>
      <c r="C7" s="90" t="s">
        <v>59</v>
      </c>
      <c r="D7" s="10">
        <v>15</v>
      </c>
      <c r="E7" s="11">
        <v>1000000</v>
      </c>
      <c r="F7" s="89">
        <v>1</v>
      </c>
      <c r="G7" s="103"/>
      <c r="H7" s="58">
        <f t="shared" si="0"/>
        <v>15000000</v>
      </c>
      <c r="I7" s="9"/>
      <c r="J7" s="89"/>
      <c r="K7" s="9"/>
      <c r="L7" s="13">
        <f t="shared" si="1"/>
        <v>15000000</v>
      </c>
      <c r="M7" s="13">
        <f t="shared" si="2"/>
        <v>9090.90909090909</v>
      </c>
      <c r="N7" s="29">
        <v>1650</v>
      </c>
    </row>
    <row r="8" spans="1:14" ht="15" customHeight="1">
      <c r="A8" s="117"/>
      <c r="B8" s="114"/>
      <c r="C8" s="28" t="s">
        <v>12</v>
      </c>
      <c r="D8" s="10">
        <v>20</v>
      </c>
      <c r="E8" s="11">
        <v>50000</v>
      </c>
      <c r="F8" s="89">
        <v>2</v>
      </c>
      <c r="G8" s="103"/>
      <c r="H8" s="58">
        <f t="shared" si="0"/>
        <v>2000000</v>
      </c>
      <c r="I8" s="9"/>
      <c r="J8" s="89"/>
      <c r="K8" s="9"/>
      <c r="L8" s="13">
        <f t="shared" si="1"/>
        <v>2000000</v>
      </c>
      <c r="M8" s="13">
        <f t="shared" si="2"/>
        <v>1212.121212121212</v>
      </c>
      <c r="N8" s="29">
        <v>1650</v>
      </c>
    </row>
    <row r="9" spans="1:14" ht="15" customHeight="1">
      <c r="A9" s="117"/>
      <c r="B9" s="114" t="s">
        <v>60</v>
      </c>
      <c r="C9" s="28" t="s">
        <v>6</v>
      </c>
      <c r="D9" s="10">
        <v>40</v>
      </c>
      <c r="E9" s="11">
        <v>90000</v>
      </c>
      <c r="F9" s="89">
        <v>2</v>
      </c>
      <c r="G9" s="103" t="s">
        <v>0</v>
      </c>
      <c r="H9" s="58">
        <f t="shared" si="0"/>
        <v>7200000</v>
      </c>
      <c r="I9" s="7"/>
      <c r="J9" s="90"/>
      <c r="K9" s="30"/>
      <c r="L9" s="13">
        <f t="shared" si="1"/>
        <v>7200000</v>
      </c>
      <c r="M9" s="13">
        <f t="shared" si="2"/>
        <v>4363.636363636364</v>
      </c>
      <c r="N9" s="29">
        <v>1650</v>
      </c>
    </row>
    <row r="10" spans="1:14" ht="25.5" customHeight="1">
      <c r="A10" s="117"/>
      <c r="B10" s="114"/>
      <c r="C10" s="90" t="s">
        <v>14</v>
      </c>
      <c r="D10" s="10">
        <v>2</v>
      </c>
      <c r="E10" s="11">
        <v>600000</v>
      </c>
      <c r="F10" s="89">
        <v>2</v>
      </c>
      <c r="G10" s="103"/>
      <c r="H10" s="58">
        <f t="shared" si="0"/>
        <v>2400000</v>
      </c>
      <c r="I10" s="7"/>
      <c r="J10" s="90"/>
      <c r="K10" s="30"/>
      <c r="L10" s="13">
        <f t="shared" si="1"/>
        <v>2400000</v>
      </c>
      <c r="M10" s="13">
        <f t="shared" si="2"/>
        <v>1454.5454545454545</v>
      </c>
      <c r="N10" s="29">
        <v>1650</v>
      </c>
    </row>
    <row r="11" spans="1:14" ht="15" customHeight="1">
      <c r="A11" s="117"/>
      <c r="B11" s="114"/>
      <c r="C11" s="28" t="s">
        <v>12</v>
      </c>
      <c r="D11" s="10">
        <v>40</v>
      </c>
      <c r="E11" s="11">
        <v>50000</v>
      </c>
      <c r="F11" s="89">
        <v>2</v>
      </c>
      <c r="G11" s="103"/>
      <c r="H11" s="58">
        <f t="shared" si="0"/>
        <v>4000000</v>
      </c>
      <c r="I11" s="7"/>
      <c r="J11" s="90"/>
      <c r="K11" s="30"/>
      <c r="L11" s="13">
        <f t="shared" si="1"/>
        <v>4000000</v>
      </c>
      <c r="M11" s="13">
        <f t="shared" si="2"/>
        <v>2424.242424242424</v>
      </c>
      <c r="N11" s="29">
        <v>1650</v>
      </c>
    </row>
    <row r="12" spans="1:14" ht="30.75" customHeight="1">
      <c r="A12" s="102"/>
      <c r="B12" s="91" t="s">
        <v>95</v>
      </c>
      <c r="C12" s="28"/>
      <c r="D12" s="10"/>
      <c r="E12" s="11"/>
      <c r="F12" s="89"/>
      <c r="G12" s="89"/>
      <c r="H12" s="58"/>
      <c r="I12" s="7"/>
      <c r="J12" s="90"/>
      <c r="K12" s="30"/>
      <c r="L12" s="13"/>
      <c r="M12" s="13"/>
      <c r="N12" s="29"/>
    </row>
    <row r="13" spans="1:14" ht="30.75" customHeight="1">
      <c r="A13" s="102"/>
      <c r="B13" s="91" t="s">
        <v>94</v>
      </c>
      <c r="C13" s="28"/>
      <c r="D13" s="10"/>
      <c r="E13" s="11"/>
      <c r="F13" s="89"/>
      <c r="G13" s="89"/>
      <c r="H13" s="58"/>
      <c r="I13" s="7"/>
      <c r="J13" s="90"/>
      <c r="K13" s="30"/>
      <c r="L13" s="13"/>
      <c r="M13" s="13"/>
      <c r="N13" s="29"/>
    </row>
    <row r="14" spans="1:14" ht="30.75" customHeight="1">
      <c r="A14" s="102"/>
      <c r="B14" s="91" t="s">
        <v>88</v>
      </c>
      <c r="C14" s="28"/>
      <c r="D14" s="10"/>
      <c r="E14" s="11"/>
      <c r="F14" s="89"/>
      <c r="G14" s="89"/>
      <c r="H14" s="58"/>
      <c r="I14" s="7"/>
      <c r="J14" s="90"/>
      <c r="K14" s="30"/>
      <c r="L14" s="13"/>
      <c r="M14" s="13"/>
      <c r="N14" s="29"/>
    </row>
    <row r="15" spans="1:14" ht="30.75" customHeight="1">
      <c r="A15" s="102"/>
      <c r="B15" s="91" t="s">
        <v>92</v>
      </c>
      <c r="C15" s="28"/>
      <c r="D15" s="10"/>
      <c r="E15" s="11"/>
      <c r="F15" s="89"/>
      <c r="G15" s="89"/>
      <c r="H15" s="58"/>
      <c r="I15" s="7"/>
      <c r="J15" s="90"/>
      <c r="K15" s="30"/>
      <c r="L15" s="13"/>
      <c r="M15" s="13"/>
      <c r="N15" s="29"/>
    </row>
    <row r="16" spans="1:14" ht="30.75" customHeight="1">
      <c r="A16" s="102"/>
      <c r="B16" s="91" t="s">
        <v>89</v>
      </c>
      <c r="C16" s="28"/>
      <c r="D16" s="10"/>
      <c r="E16" s="11"/>
      <c r="F16" s="89"/>
      <c r="G16" s="89"/>
      <c r="H16" s="58"/>
      <c r="I16" s="7"/>
      <c r="J16" s="90"/>
      <c r="K16" s="30"/>
      <c r="L16" s="13"/>
      <c r="M16" s="13"/>
      <c r="N16" s="29"/>
    </row>
    <row r="17" spans="1:14" ht="30.75" customHeight="1">
      <c r="A17" s="102"/>
      <c r="B17" s="91" t="s">
        <v>90</v>
      </c>
      <c r="C17" s="28"/>
      <c r="D17" s="10"/>
      <c r="E17" s="11"/>
      <c r="F17" s="89"/>
      <c r="G17" s="89"/>
      <c r="H17" s="58"/>
      <c r="I17" s="7"/>
      <c r="J17" s="90"/>
      <c r="K17" s="30"/>
      <c r="L17" s="13"/>
      <c r="M17" s="13"/>
      <c r="N17" s="29"/>
    </row>
    <row r="18" spans="1:14" ht="30.75" customHeight="1">
      <c r="A18" s="118"/>
      <c r="B18" s="91" t="s">
        <v>91</v>
      </c>
      <c r="C18" s="28"/>
      <c r="D18" s="10"/>
      <c r="E18" s="11"/>
      <c r="F18" s="89"/>
      <c r="G18" s="89"/>
      <c r="H18" s="58"/>
      <c r="I18" s="7"/>
      <c r="J18" s="90"/>
      <c r="K18" s="30"/>
      <c r="L18" s="13"/>
      <c r="M18" s="13"/>
      <c r="N18" s="29"/>
    </row>
    <row r="19" spans="1:14" ht="23.25" customHeight="1">
      <c r="A19" s="60"/>
      <c r="B19" s="63" t="s">
        <v>28</v>
      </c>
      <c r="C19" s="35"/>
      <c r="D19" s="35"/>
      <c r="E19" s="35"/>
      <c r="F19" s="35"/>
      <c r="G19" s="35"/>
      <c r="H19" s="81">
        <f aca="true" t="shared" si="3" ref="H19:M19">SUM(H5:H11)</f>
        <v>42060000</v>
      </c>
      <c r="I19" s="81">
        <f t="shared" si="3"/>
        <v>0</v>
      </c>
      <c r="J19" s="81">
        <f t="shared" si="3"/>
        <v>0</v>
      </c>
      <c r="K19" s="81">
        <f t="shared" si="3"/>
        <v>0</v>
      </c>
      <c r="L19" s="81">
        <f t="shared" si="3"/>
        <v>42060000</v>
      </c>
      <c r="M19" s="81">
        <f t="shared" si="3"/>
        <v>25490.909090909092</v>
      </c>
      <c r="N19" s="36">
        <v>1650</v>
      </c>
    </row>
    <row r="20" spans="1:14" ht="12">
      <c r="A20" s="94"/>
      <c r="B20" s="93"/>
      <c r="C20" s="93"/>
      <c r="D20" s="93"/>
      <c r="E20" s="93"/>
      <c r="F20" s="93"/>
      <c r="G20" s="93"/>
      <c r="H20" s="79"/>
      <c r="I20" s="79"/>
      <c r="J20" s="79"/>
      <c r="K20" s="79"/>
      <c r="L20" s="79"/>
      <c r="M20" s="79"/>
      <c r="N20" s="92"/>
    </row>
    <row r="21" spans="1:14" ht="12">
      <c r="A21" s="94"/>
      <c r="B21" s="93"/>
      <c r="C21" s="93"/>
      <c r="D21" s="93"/>
      <c r="E21" s="93"/>
      <c r="F21" s="93"/>
      <c r="G21" s="93"/>
      <c r="H21" s="79"/>
      <c r="I21" s="79"/>
      <c r="J21" s="79"/>
      <c r="K21" s="79"/>
      <c r="L21" s="79"/>
      <c r="M21" s="79"/>
      <c r="N21" s="92"/>
    </row>
    <row r="22" spans="1:14" ht="12">
      <c r="A22" s="95"/>
      <c r="B22" s="62"/>
      <c r="C22" s="96"/>
      <c r="D22" s="96"/>
      <c r="E22" s="96"/>
      <c r="F22" s="96"/>
      <c r="G22" s="96"/>
      <c r="H22" s="97"/>
      <c r="I22" s="98"/>
      <c r="J22" s="98"/>
      <c r="K22" s="98"/>
      <c r="L22" s="99"/>
      <c r="M22" s="99"/>
      <c r="N22" s="37"/>
    </row>
    <row r="23" spans="1:14" ht="21.75" customHeight="1">
      <c r="A23" s="133" t="s">
        <v>27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  <row r="24" spans="1:14" ht="24" customHeight="1">
      <c r="A24" s="61"/>
      <c r="B24" s="134" t="s">
        <v>40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</row>
    <row r="25" spans="1:14" ht="63.75">
      <c r="A25" s="73" t="s">
        <v>29</v>
      </c>
      <c r="B25" s="67" t="s">
        <v>26</v>
      </c>
      <c r="C25" s="12" t="s">
        <v>14</v>
      </c>
      <c r="D25" s="68">
        <v>1</v>
      </c>
      <c r="E25" s="33">
        <v>287284240</v>
      </c>
      <c r="F25" s="67">
        <v>1</v>
      </c>
      <c r="G25" s="67" t="s">
        <v>17</v>
      </c>
      <c r="H25" s="38"/>
      <c r="I25" s="34">
        <f>F25*E25*D25</f>
        <v>287284240</v>
      </c>
      <c r="J25" s="39"/>
      <c r="K25" s="30"/>
      <c r="L25" s="13">
        <f>H25+I25+J25+K25</f>
        <v>287284240</v>
      </c>
      <c r="M25" s="13">
        <f aca="true" t="shared" si="4" ref="M25:M45">L25/N25</f>
        <v>174111.6606060606</v>
      </c>
      <c r="N25" s="29">
        <v>1650</v>
      </c>
    </row>
    <row r="26" spans="1:14" ht="19.5" customHeight="1">
      <c r="A26" s="132" t="s">
        <v>72</v>
      </c>
      <c r="B26" s="121" t="s">
        <v>31</v>
      </c>
      <c r="C26" s="32" t="s">
        <v>6</v>
      </c>
      <c r="D26" s="10">
        <v>90</v>
      </c>
      <c r="E26" s="11">
        <v>90000</v>
      </c>
      <c r="F26" s="75">
        <v>2</v>
      </c>
      <c r="G26" s="75" t="s">
        <v>0</v>
      </c>
      <c r="H26" s="30"/>
      <c r="I26" s="13">
        <f>F26*E26*D26</f>
        <v>16200000</v>
      </c>
      <c r="J26" s="39"/>
      <c r="K26" s="30"/>
      <c r="L26" s="13">
        <f aca="true" t="shared" si="5" ref="L26:L45">H26+I26+J26+K26</f>
        <v>16200000</v>
      </c>
      <c r="M26" s="13">
        <f t="shared" si="4"/>
        <v>9818.181818181818</v>
      </c>
      <c r="N26" s="29">
        <v>1650</v>
      </c>
    </row>
    <row r="27" spans="1:14" ht="52.5" customHeight="1">
      <c r="A27" s="104"/>
      <c r="B27" s="121"/>
      <c r="C27" s="32" t="s">
        <v>12</v>
      </c>
      <c r="D27" s="10">
        <v>90</v>
      </c>
      <c r="E27" s="11">
        <v>50000</v>
      </c>
      <c r="F27" s="65">
        <v>2</v>
      </c>
      <c r="G27" s="75" t="s">
        <v>0</v>
      </c>
      <c r="H27" s="30"/>
      <c r="I27" s="13">
        <f>F27*E27*D27</f>
        <v>9000000</v>
      </c>
      <c r="J27" s="39"/>
      <c r="K27" s="30"/>
      <c r="L27" s="13">
        <f t="shared" si="5"/>
        <v>9000000</v>
      </c>
      <c r="M27" s="13">
        <f t="shared" si="4"/>
        <v>5454.545454545455</v>
      </c>
      <c r="N27" s="29">
        <v>1650</v>
      </c>
    </row>
    <row r="28" spans="1:14" ht="18" customHeight="1">
      <c r="A28" s="104"/>
      <c r="B28" s="136"/>
      <c r="C28" s="32" t="s">
        <v>15</v>
      </c>
      <c r="D28" s="10">
        <v>1</v>
      </c>
      <c r="E28" s="11">
        <v>1000000</v>
      </c>
      <c r="F28" s="65">
        <v>1</v>
      </c>
      <c r="G28" s="76" t="s">
        <v>0</v>
      </c>
      <c r="H28" s="30"/>
      <c r="I28" s="13">
        <f>F28*E28*D28</f>
        <v>1000000</v>
      </c>
      <c r="J28" s="39"/>
      <c r="K28" s="30"/>
      <c r="L28" s="13">
        <f t="shared" si="5"/>
        <v>1000000</v>
      </c>
      <c r="M28" s="13">
        <f t="shared" si="4"/>
        <v>606.060606060606</v>
      </c>
      <c r="N28" s="29">
        <v>1650</v>
      </c>
    </row>
    <row r="29" spans="1:14" ht="18.75" customHeight="1">
      <c r="A29" s="104"/>
      <c r="B29" s="128" t="s">
        <v>71</v>
      </c>
      <c r="C29" s="32" t="s">
        <v>6</v>
      </c>
      <c r="D29" s="10">
        <v>90</v>
      </c>
      <c r="E29" s="29">
        <v>90000</v>
      </c>
      <c r="F29" s="65">
        <v>3</v>
      </c>
      <c r="G29" s="127" t="s">
        <v>0</v>
      </c>
      <c r="H29" s="58">
        <f>D29*E29*F29</f>
        <v>24300000</v>
      </c>
      <c r="I29" s="13"/>
      <c r="J29" s="39"/>
      <c r="K29" s="30"/>
      <c r="L29" s="13">
        <f t="shared" si="5"/>
        <v>24300000</v>
      </c>
      <c r="M29" s="13">
        <f t="shared" si="4"/>
        <v>14727.272727272728</v>
      </c>
      <c r="N29" s="29">
        <v>1650</v>
      </c>
    </row>
    <row r="30" spans="1:14" ht="19.5" customHeight="1">
      <c r="A30" s="104"/>
      <c r="B30" s="128"/>
      <c r="C30" s="32" t="s">
        <v>12</v>
      </c>
      <c r="D30" s="10">
        <v>90</v>
      </c>
      <c r="E30" s="29">
        <v>50000</v>
      </c>
      <c r="F30" s="65">
        <v>3</v>
      </c>
      <c r="G30" s="127"/>
      <c r="H30" s="58">
        <f aca="true" t="shared" si="6" ref="H30:H36">D30*E30*F30</f>
        <v>13500000</v>
      </c>
      <c r="I30" s="13"/>
      <c r="J30" s="39"/>
      <c r="K30" s="30"/>
      <c r="L30" s="13">
        <f t="shared" si="5"/>
        <v>13500000</v>
      </c>
      <c r="M30" s="13">
        <f t="shared" si="4"/>
        <v>8181.818181818182</v>
      </c>
      <c r="N30" s="29">
        <v>1650</v>
      </c>
    </row>
    <row r="31" spans="1:14" ht="15.75" customHeight="1">
      <c r="A31" s="104"/>
      <c r="B31" s="128" t="s">
        <v>23</v>
      </c>
      <c r="C31" s="32" t="s">
        <v>24</v>
      </c>
      <c r="D31" s="10">
        <v>70</v>
      </c>
      <c r="E31" s="11">
        <v>40000</v>
      </c>
      <c r="F31" s="65">
        <v>3</v>
      </c>
      <c r="G31" s="68" t="s">
        <v>0</v>
      </c>
      <c r="H31" s="58">
        <f t="shared" si="6"/>
        <v>8400000</v>
      </c>
      <c r="I31" s="40"/>
      <c r="J31" s="39"/>
      <c r="K31" s="30"/>
      <c r="L31" s="13">
        <f t="shared" si="5"/>
        <v>8400000</v>
      </c>
      <c r="M31" s="13">
        <f t="shared" si="4"/>
        <v>5090.909090909091</v>
      </c>
      <c r="N31" s="29">
        <v>1650</v>
      </c>
    </row>
    <row r="32" spans="1:14" ht="44.25" customHeight="1">
      <c r="A32" s="104"/>
      <c r="B32" s="129"/>
      <c r="C32" s="64" t="s">
        <v>62</v>
      </c>
      <c r="D32" s="10">
        <v>20</v>
      </c>
      <c r="E32" s="11">
        <v>80000</v>
      </c>
      <c r="F32" s="65">
        <v>3</v>
      </c>
      <c r="G32" s="68" t="s">
        <v>0</v>
      </c>
      <c r="H32" s="58">
        <f t="shared" si="6"/>
        <v>4800000</v>
      </c>
      <c r="I32" s="40"/>
      <c r="J32" s="39"/>
      <c r="K32" s="30"/>
      <c r="L32" s="13">
        <f t="shared" si="5"/>
        <v>4800000</v>
      </c>
      <c r="M32" s="13">
        <f t="shared" si="4"/>
        <v>2909.090909090909</v>
      </c>
      <c r="N32" s="29">
        <v>1650</v>
      </c>
    </row>
    <row r="33" spans="1:14" ht="27.75" customHeight="1">
      <c r="A33" s="102"/>
      <c r="B33" s="128" t="s">
        <v>63</v>
      </c>
      <c r="C33" s="64" t="s">
        <v>70</v>
      </c>
      <c r="D33" s="10">
        <v>30</v>
      </c>
      <c r="E33" s="11">
        <v>160000</v>
      </c>
      <c r="F33" s="65">
        <v>6</v>
      </c>
      <c r="G33" s="103" t="s">
        <v>0</v>
      </c>
      <c r="H33" s="58">
        <f t="shared" si="6"/>
        <v>28800000</v>
      </c>
      <c r="I33" s="13"/>
      <c r="J33" s="39"/>
      <c r="K33" s="30"/>
      <c r="L33" s="13">
        <f t="shared" si="5"/>
        <v>28800000</v>
      </c>
      <c r="M33" s="13">
        <f t="shared" si="4"/>
        <v>17454.545454545456</v>
      </c>
      <c r="N33" s="29">
        <v>1650</v>
      </c>
    </row>
    <row r="34" spans="1:14" ht="27.75" customHeight="1">
      <c r="A34" s="102"/>
      <c r="B34" s="128"/>
      <c r="C34" s="64" t="s">
        <v>12</v>
      </c>
      <c r="D34" s="10">
        <v>30</v>
      </c>
      <c r="E34" s="11">
        <v>50000</v>
      </c>
      <c r="F34" s="65">
        <v>2</v>
      </c>
      <c r="G34" s="103"/>
      <c r="H34" s="58">
        <f t="shared" si="6"/>
        <v>3000000</v>
      </c>
      <c r="I34" s="13"/>
      <c r="J34" s="39"/>
      <c r="K34" s="30"/>
      <c r="L34" s="13">
        <f t="shared" si="5"/>
        <v>3000000</v>
      </c>
      <c r="M34" s="13">
        <f t="shared" si="4"/>
        <v>1818.1818181818182</v>
      </c>
      <c r="N34" s="29">
        <v>1650</v>
      </c>
    </row>
    <row r="35" spans="1:14" ht="27.75" customHeight="1">
      <c r="A35" s="102"/>
      <c r="B35" s="128"/>
      <c r="C35" s="64" t="s">
        <v>15</v>
      </c>
      <c r="D35" s="10">
        <v>1</v>
      </c>
      <c r="E35" s="11">
        <v>2000000</v>
      </c>
      <c r="F35" s="65">
        <v>1</v>
      </c>
      <c r="G35" s="103"/>
      <c r="H35" s="58">
        <f t="shared" si="6"/>
        <v>2000000</v>
      </c>
      <c r="I35" s="13"/>
      <c r="J35" s="39"/>
      <c r="K35" s="30"/>
      <c r="L35" s="13">
        <f t="shared" si="5"/>
        <v>2000000</v>
      </c>
      <c r="M35" s="13">
        <f t="shared" si="4"/>
        <v>1212.121212121212</v>
      </c>
      <c r="N35" s="29">
        <v>1650</v>
      </c>
    </row>
    <row r="36" spans="1:14" ht="15.75" customHeight="1">
      <c r="A36" s="102"/>
      <c r="B36" s="128"/>
      <c r="C36" s="32" t="s">
        <v>16</v>
      </c>
      <c r="D36" s="10">
        <v>500</v>
      </c>
      <c r="E36" s="11">
        <v>8500</v>
      </c>
      <c r="F36" s="65">
        <v>1</v>
      </c>
      <c r="G36" s="103"/>
      <c r="H36" s="58">
        <f t="shared" si="6"/>
        <v>4250000</v>
      </c>
      <c r="I36" s="13"/>
      <c r="J36" s="39"/>
      <c r="K36" s="30"/>
      <c r="L36" s="13">
        <f t="shared" si="5"/>
        <v>4250000</v>
      </c>
      <c r="M36" s="13">
        <f t="shared" si="4"/>
        <v>2575.757575757576</v>
      </c>
      <c r="N36" s="29">
        <v>1650</v>
      </c>
    </row>
    <row r="37" spans="1:14" ht="15.75" customHeight="1">
      <c r="A37" s="102"/>
      <c r="B37" s="128" t="s">
        <v>66</v>
      </c>
      <c r="C37" s="32" t="s">
        <v>13</v>
      </c>
      <c r="D37" s="10">
        <v>5</v>
      </c>
      <c r="E37" s="29">
        <f>504*1650</f>
        <v>831600</v>
      </c>
      <c r="F37" s="65">
        <v>12</v>
      </c>
      <c r="G37" s="103" t="s">
        <v>0</v>
      </c>
      <c r="H37" s="31"/>
      <c r="I37" s="33">
        <f aca="true" t="shared" si="7" ref="I37:I42">D37*E37*F37</f>
        <v>49896000</v>
      </c>
      <c r="J37" s="67"/>
      <c r="K37" s="67"/>
      <c r="L37" s="13">
        <f t="shared" si="5"/>
        <v>49896000</v>
      </c>
      <c r="M37" s="13">
        <f t="shared" si="4"/>
        <v>30240</v>
      </c>
      <c r="N37" s="29">
        <v>1650</v>
      </c>
    </row>
    <row r="38" spans="1:14" ht="15.75" customHeight="1">
      <c r="A38" s="102"/>
      <c r="B38" s="128"/>
      <c r="C38" s="32" t="s">
        <v>64</v>
      </c>
      <c r="D38" s="10">
        <v>5</v>
      </c>
      <c r="E38" s="29">
        <v>1500000</v>
      </c>
      <c r="F38" s="65">
        <v>1</v>
      </c>
      <c r="G38" s="103"/>
      <c r="H38" s="31"/>
      <c r="I38" s="33">
        <f t="shared" si="7"/>
        <v>7500000</v>
      </c>
      <c r="J38" s="67"/>
      <c r="K38" s="67"/>
      <c r="L38" s="13">
        <f t="shared" si="5"/>
        <v>7500000</v>
      </c>
      <c r="M38" s="13">
        <f t="shared" si="4"/>
        <v>4545.454545454545</v>
      </c>
      <c r="N38" s="29">
        <v>1650</v>
      </c>
    </row>
    <row r="39" spans="1:14" ht="15.75" customHeight="1">
      <c r="A39" s="102"/>
      <c r="B39" s="128"/>
      <c r="C39" s="32" t="s">
        <v>65</v>
      </c>
      <c r="D39" s="10">
        <v>5</v>
      </c>
      <c r="E39" s="29">
        <v>100000</v>
      </c>
      <c r="F39" s="65">
        <v>2</v>
      </c>
      <c r="G39" s="103"/>
      <c r="H39" s="31"/>
      <c r="I39" s="33">
        <f t="shared" si="7"/>
        <v>1000000</v>
      </c>
      <c r="J39" s="67"/>
      <c r="K39" s="67"/>
      <c r="L39" s="13">
        <f t="shared" si="5"/>
        <v>1000000</v>
      </c>
      <c r="M39" s="13">
        <f t="shared" si="4"/>
        <v>606.060606060606</v>
      </c>
      <c r="N39" s="29">
        <v>1650</v>
      </c>
    </row>
    <row r="40" spans="1:14" ht="15.75" customHeight="1">
      <c r="A40" s="102"/>
      <c r="B40" s="128" t="s">
        <v>67</v>
      </c>
      <c r="C40" s="32" t="s">
        <v>13</v>
      </c>
      <c r="D40" s="10">
        <v>2</v>
      </c>
      <c r="E40" s="29">
        <f>504*1650</f>
        <v>831600</v>
      </c>
      <c r="F40" s="65">
        <v>3</v>
      </c>
      <c r="G40" s="103" t="s">
        <v>0</v>
      </c>
      <c r="H40" s="31"/>
      <c r="I40" s="33">
        <f t="shared" si="7"/>
        <v>4989600</v>
      </c>
      <c r="J40" s="67"/>
      <c r="K40" s="67"/>
      <c r="L40" s="13">
        <f t="shared" si="5"/>
        <v>4989600</v>
      </c>
      <c r="M40" s="13">
        <f t="shared" si="4"/>
        <v>3024</v>
      </c>
      <c r="N40" s="29">
        <v>1650</v>
      </c>
    </row>
    <row r="41" spans="1:14" ht="15.75" customHeight="1">
      <c r="A41" s="102"/>
      <c r="B41" s="128"/>
      <c r="C41" s="32" t="s">
        <v>64</v>
      </c>
      <c r="D41" s="10">
        <v>2</v>
      </c>
      <c r="E41" s="29">
        <v>1500000</v>
      </c>
      <c r="F41" s="65">
        <v>1</v>
      </c>
      <c r="G41" s="103"/>
      <c r="H41" s="31"/>
      <c r="I41" s="33">
        <f t="shared" si="7"/>
        <v>3000000</v>
      </c>
      <c r="J41" s="67"/>
      <c r="K41" s="67"/>
      <c r="L41" s="13">
        <f t="shared" si="5"/>
        <v>3000000</v>
      </c>
      <c r="M41" s="13">
        <f t="shared" si="4"/>
        <v>1818.1818181818182</v>
      </c>
      <c r="N41" s="29">
        <v>1650</v>
      </c>
    </row>
    <row r="42" spans="1:14" ht="15.75" customHeight="1">
      <c r="A42" s="118"/>
      <c r="B42" s="128"/>
      <c r="C42" s="32" t="s">
        <v>65</v>
      </c>
      <c r="D42" s="10">
        <v>2</v>
      </c>
      <c r="E42" s="29">
        <v>100000</v>
      </c>
      <c r="F42" s="65">
        <v>1</v>
      </c>
      <c r="G42" s="103"/>
      <c r="H42" s="31"/>
      <c r="I42" s="33">
        <f t="shared" si="7"/>
        <v>200000</v>
      </c>
      <c r="J42" s="67"/>
      <c r="K42" s="67"/>
      <c r="L42" s="13">
        <f t="shared" si="5"/>
        <v>200000</v>
      </c>
      <c r="M42" s="13">
        <f t="shared" si="4"/>
        <v>121.21212121212122</v>
      </c>
      <c r="N42" s="29">
        <v>1650</v>
      </c>
    </row>
    <row r="43" spans="1:14" ht="28.5" customHeight="1">
      <c r="A43" s="100" t="s">
        <v>41</v>
      </c>
      <c r="B43" s="12" t="s">
        <v>36</v>
      </c>
      <c r="C43" s="32" t="s">
        <v>34</v>
      </c>
      <c r="D43" s="10">
        <v>2</v>
      </c>
      <c r="E43" s="29">
        <v>6000000</v>
      </c>
      <c r="F43" s="65">
        <v>12</v>
      </c>
      <c r="G43" s="65" t="s">
        <v>0</v>
      </c>
      <c r="H43" s="31">
        <f>D43*E43*F43/4</f>
        <v>36000000</v>
      </c>
      <c r="I43" s="31">
        <f aca="true" t="shared" si="8" ref="I43:K45">H43</f>
        <v>36000000</v>
      </c>
      <c r="J43" s="42">
        <f t="shared" si="8"/>
        <v>36000000</v>
      </c>
      <c r="K43" s="42">
        <f t="shared" si="8"/>
        <v>36000000</v>
      </c>
      <c r="L43" s="13">
        <f t="shared" si="5"/>
        <v>144000000</v>
      </c>
      <c r="M43" s="13">
        <f t="shared" si="4"/>
        <v>87272.72727272728</v>
      </c>
      <c r="N43" s="29">
        <v>1650</v>
      </c>
    </row>
    <row r="44" spans="1:14" ht="35.25" customHeight="1">
      <c r="A44" s="101"/>
      <c r="B44" s="12" t="s">
        <v>35</v>
      </c>
      <c r="C44" s="64" t="s">
        <v>68</v>
      </c>
      <c r="D44" s="10">
        <v>1</v>
      </c>
      <c r="E44" s="29">
        <v>13183333</v>
      </c>
      <c r="F44" s="65">
        <v>4</v>
      </c>
      <c r="G44" s="65" t="s">
        <v>0</v>
      </c>
      <c r="H44" s="31">
        <f>D44*E44*F44/4</f>
        <v>13183333</v>
      </c>
      <c r="I44" s="31">
        <f t="shared" si="8"/>
        <v>13183333</v>
      </c>
      <c r="J44" s="42">
        <f t="shared" si="8"/>
        <v>13183333</v>
      </c>
      <c r="K44" s="42">
        <f t="shared" si="8"/>
        <v>13183333</v>
      </c>
      <c r="L44" s="13">
        <f t="shared" si="5"/>
        <v>52733332</v>
      </c>
      <c r="M44" s="13">
        <f t="shared" si="4"/>
        <v>31959.59515151515</v>
      </c>
      <c r="N44" s="29">
        <v>1650</v>
      </c>
    </row>
    <row r="45" spans="1:14" ht="35.25" customHeight="1">
      <c r="A45" s="102"/>
      <c r="B45" s="48" t="s">
        <v>51</v>
      </c>
      <c r="C45" s="32" t="s">
        <v>37</v>
      </c>
      <c r="D45" s="10">
        <v>1</v>
      </c>
      <c r="E45" s="29">
        <v>23588667</v>
      </c>
      <c r="F45" s="65">
        <v>4</v>
      </c>
      <c r="G45" s="65" t="s">
        <v>0</v>
      </c>
      <c r="H45" s="31">
        <f>D45*E45*F45/4</f>
        <v>23588667</v>
      </c>
      <c r="I45" s="31">
        <f t="shared" si="8"/>
        <v>23588667</v>
      </c>
      <c r="J45" s="42">
        <f t="shared" si="8"/>
        <v>23588667</v>
      </c>
      <c r="K45" s="42">
        <f t="shared" si="8"/>
        <v>23588667</v>
      </c>
      <c r="L45" s="13">
        <f t="shared" si="5"/>
        <v>94354668</v>
      </c>
      <c r="M45" s="13">
        <f t="shared" si="4"/>
        <v>57184.64727272727</v>
      </c>
      <c r="N45" s="29">
        <v>1650</v>
      </c>
    </row>
    <row r="46" spans="1:14" ht="15" customHeight="1">
      <c r="A46" s="104"/>
      <c r="B46" s="80" t="s">
        <v>30</v>
      </c>
      <c r="C46" s="80"/>
      <c r="D46" s="80"/>
      <c r="E46" s="80"/>
      <c r="F46" s="80"/>
      <c r="G46" s="80"/>
      <c r="H46" s="81">
        <f aca="true" t="shared" si="9" ref="H46:M46">SUM(H25:H45)</f>
        <v>161822000</v>
      </c>
      <c r="I46" s="81">
        <f t="shared" si="9"/>
        <v>452841840</v>
      </c>
      <c r="J46" s="81">
        <f t="shared" si="9"/>
        <v>72772000</v>
      </c>
      <c r="K46" s="81">
        <f t="shared" si="9"/>
        <v>72772000</v>
      </c>
      <c r="L46" s="81">
        <f t="shared" si="9"/>
        <v>760207840</v>
      </c>
      <c r="M46" s="43">
        <f t="shared" si="9"/>
        <v>460732.02424242423</v>
      </c>
      <c r="N46" s="45">
        <v>1650</v>
      </c>
    </row>
    <row r="47" spans="1:14" ht="15" customHeight="1">
      <c r="A47" s="105"/>
      <c r="B47" s="78"/>
      <c r="C47" s="78"/>
      <c r="D47" s="78"/>
      <c r="E47" s="78"/>
      <c r="F47" s="78"/>
      <c r="G47" s="78"/>
      <c r="H47" s="79"/>
      <c r="I47" s="79"/>
      <c r="J47" s="79"/>
      <c r="K47" s="79"/>
      <c r="L47" s="79"/>
      <c r="M47" s="79"/>
      <c r="N47" s="79"/>
    </row>
    <row r="48" spans="1:14" ht="15" customHeight="1">
      <c r="A48" s="105"/>
      <c r="B48" s="78"/>
      <c r="C48" s="78"/>
      <c r="D48" s="78"/>
      <c r="E48" s="78"/>
      <c r="F48" s="78"/>
      <c r="G48" s="78"/>
      <c r="H48" s="79"/>
      <c r="I48" s="79"/>
      <c r="J48" s="79"/>
      <c r="K48" s="79"/>
      <c r="L48" s="79"/>
      <c r="M48" s="79"/>
      <c r="N48" s="79"/>
    </row>
    <row r="49" spans="1:14" ht="21.75" customHeight="1">
      <c r="A49" s="106" t="s">
        <v>52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1:14" ht="27.75" customHeight="1">
      <c r="A50" s="21"/>
      <c r="B50" s="108" t="s">
        <v>77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</row>
    <row r="51" spans="1:14" ht="28.5" customHeight="1">
      <c r="A51" s="22"/>
      <c r="B51" s="119" t="s">
        <v>43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</row>
    <row r="52" spans="1:14" ht="33" customHeight="1">
      <c r="A52" s="120" t="s">
        <v>73</v>
      </c>
      <c r="B52" s="125" t="s">
        <v>55</v>
      </c>
      <c r="C52" s="32" t="s">
        <v>13</v>
      </c>
      <c r="D52" s="10">
        <v>3</v>
      </c>
      <c r="E52" s="11">
        <v>831600</v>
      </c>
      <c r="F52" s="65">
        <v>12</v>
      </c>
      <c r="G52" s="103" t="s">
        <v>0</v>
      </c>
      <c r="H52" s="53"/>
      <c r="I52" s="55">
        <f>D52*E52*F52/4</f>
        <v>7484400</v>
      </c>
      <c r="J52" s="55">
        <f>D52*E52*F52/4</f>
        <v>7484400</v>
      </c>
      <c r="K52" s="55">
        <f>D52*E52*F52/4</f>
        <v>7484400</v>
      </c>
      <c r="L52" s="71">
        <f>H52+I52++J52+K52</f>
        <v>22453200</v>
      </c>
      <c r="M52" s="47">
        <f aca="true" t="shared" si="10" ref="M52:M73">L52/N52</f>
        <v>13608</v>
      </c>
      <c r="N52" s="53">
        <v>1650</v>
      </c>
    </row>
    <row r="53" spans="1:14" ht="33" customHeight="1">
      <c r="A53" s="111"/>
      <c r="B53" s="126"/>
      <c r="C53" s="32" t="s">
        <v>7</v>
      </c>
      <c r="D53" s="10">
        <v>3</v>
      </c>
      <c r="E53" s="11">
        <v>1650000</v>
      </c>
      <c r="F53" s="65">
        <v>1</v>
      </c>
      <c r="G53" s="103"/>
      <c r="H53" s="53"/>
      <c r="I53" s="55">
        <f>D53*E53*F53/4</f>
        <v>1237500</v>
      </c>
      <c r="J53" s="55">
        <f>D53*E53*F53/4</f>
        <v>1237500</v>
      </c>
      <c r="K53" s="55">
        <f>D53*E53*F53/4</f>
        <v>1237500</v>
      </c>
      <c r="L53" s="71">
        <f aca="true" t="shared" si="11" ref="L53:L72">H53+I53++J53+K53</f>
        <v>3712500</v>
      </c>
      <c r="M53" s="47">
        <f t="shared" si="10"/>
        <v>2250</v>
      </c>
      <c r="N53" s="53">
        <v>1650</v>
      </c>
    </row>
    <row r="54" spans="1:14" ht="15" customHeight="1">
      <c r="A54" s="122" t="s">
        <v>42</v>
      </c>
      <c r="B54" s="112" t="s">
        <v>86</v>
      </c>
      <c r="C54" s="32" t="s">
        <v>83</v>
      </c>
      <c r="D54" s="10">
        <v>30</v>
      </c>
      <c r="E54" s="11">
        <v>90000</v>
      </c>
      <c r="F54" s="86">
        <v>1</v>
      </c>
      <c r="G54" s="103" t="s">
        <v>85</v>
      </c>
      <c r="H54" s="55">
        <f>D54*E54*F54</f>
        <v>2700000</v>
      </c>
      <c r="I54" s="87"/>
      <c r="J54" s="55"/>
      <c r="K54" s="55"/>
      <c r="L54" s="71">
        <f t="shared" si="11"/>
        <v>2700000</v>
      </c>
      <c r="M54" s="47"/>
      <c r="N54" s="53"/>
    </row>
    <row r="55" spans="1:14" ht="15" customHeight="1">
      <c r="A55" s="123"/>
      <c r="B55" s="112"/>
      <c r="C55" s="32" t="s">
        <v>84</v>
      </c>
      <c r="D55" s="10">
        <v>1</v>
      </c>
      <c r="E55" s="11">
        <v>600000</v>
      </c>
      <c r="F55" s="86">
        <v>2</v>
      </c>
      <c r="G55" s="103"/>
      <c r="H55" s="55">
        <f>D55*E55*F55</f>
        <v>1200000</v>
      </c>
      <c r="I55" s="87"/>
      <c r="J55" s="55"/>
      <c r="K55" s="55"/>
      <c r="L55" s="71">
        <f t="shared" si="11"/>
        <v>1200000</v>
      </c>
      <c r="M55" s="47"/>
      <c r="N55" s="53"/>
    </row>
    <row r="56" spans="1:14" ht="15" customHeight="1">
      <c r="A56" s="123"/>
      <c r="B56" s="112"/>
      <c r="C56" s="32" t="s">
        <v>25</v>
      </c>
      <c r="D56" s="10">
        <v>30</v>
      </c>
      <c r="E56" s="11">
        <v>30000</v>
      </c>
      <c r="F56" s="86">
        <v>1</v>
      </c>
      <c r="G56" s="144"/>
      <c r="H56" s="55">
        <f>D56*E56*F56</f>
        <v>900000</v>
      </c>
      <c r="I56" s="87"/>
      <c r="J56" s="55"/>
      <c r="K56" s="55"/>
      <c r="L56" s="71">
        <f t="shared" si="11"/>
        <v>900000</v>
      </c>
      <c r="M56" s="47"/>
      <c r="N56" s="53"/>
    </row>
    <row r="57" spans="1:14" ht="15" customHeight="1">
      <c r="A57" s="123"/>
      <c r="B57" s="112" t="s">
        <v>87</v>
      </c>
      <c r="C57" s="32" t="s">
        <v>83</v>
      </c>
      <c r="D57" s="10">
        <v>30</v>
      </c>
      <c r="E57" s="11">
        <v>90000</v>
      </c>
      <c r="F57" s="86">
        <v>1</v>
      </c>
      <c r="G57" s="103" t="s">
        <v>85</v>
      </c>
      <c r="H57" s="53"/>
      <c r="I57" s="88">
        <f>D57*E57*F57</f>
        <v>2700000</v>
      </c>
      <c r="J57" s="87"/>
      <c r="K57" s="55"/>
      <c r="L57" s="71">
        <f t="shared" si="11"/>
        <v>2700000</v>
      </c>
      <c r="M57" s="47">
        <f t="shared" si="10"/>
        <v>1636.3636363636363</v>
      </c>
      <c r="N57" s="53">
        <v>1650</v>
      </c>
    </row>
    <row r="58" spans="1:14" ht="15" customHeight="1">
      <c r="A58" s="123"/>
      <c r="B58" s="112"/>
      <c r="C58" s="32" t="s">
        <v>84</v>
      </c>
      <c r="D58" s="10">
        <v>2</v>
      </c>
      <c r="E58" s="11">
        <v>600000</v>
      </c>
      <c r="F58" s="86">
        <v>20</v>
      </c>
      <c r="G58" s="103"/>
      <c r="H58" s="53"/>
      <c r="I58" s="88">
        <f>D58*E58*F58</f>
        <v>24000000</v>
      </c>
      <c r="J58" s="87"/>
      <c r="K58" s="55"/>
      <c r="L58" s="71">
        <f t="shared" si="11"/>
        <v>24000000</v>
      </c>
      <c r="M58" s="47">
        <f t="shared" si="10"/>
        <v>14545.454545454546</v>
      </c>
      <c r="N58" s="53">
        <v>1650</v>
      </c>
    </row>
    <row r="59" spans="1:14" ht="20.25" customHeight="1">
      <c r="A59" s="124"/>
      <c r="B59" s="112"/>
      <c r="C59" s="32" t="s">
        <v>25</v>
      </c>
      <c r="D59" s="10">
        <v>30</v>
      </c>
      <c r="E59" s="11">
        <v>30000</v>
      </c>
      <c r="F59" s="86">
        <v>1</v>
      </c>
      <c r="G59" s="144"/>
      <c r="H59" s="53"/>
      <c r="I59" s="88">
        <f>D59*E59*F59</f>
        <v>900000</v>
      </c>
      <c r="J59" s="87"/>
      <c r="K59" s="55"/>
      <c r="L59" s="71">
        <f t="shared" si="11"/>
        <v>900000</v>
      </c>
      <c r="M59" s="47">
        <f t="shared" si="10"/>
        <v>545.4545454545455</v>
      </c>
      <c r="N59" s="53">
        <v>1650</v>
      </c>
    </row>
    <row r="60" spans="1:14" ht="24" customHeight="1">
      <c r="A60" s="110" t="s">
        <v>75</v>
      </c>
      <c r="B60" s="121" t="s">
        <v>54</v>
      </c>
      <c r="C60" s="32" t="s">
        <v>13</v>
      </c>
      <c r="D60" s="10">
        <v>2</v>
      </c>
      <c r="E60" s="11">
        <v>831600</v>
      </c>
      <c r="F60" s="65">
        <v>24</v>
      </c>
      <c r="G60" s="103" t="s">
        <v>0</v>
      </c>
      <c r="H60" s="58">
        <f>D60*E60*F60</f>
        <v>39916800</v>
      </c>
      <c r="I60" s="56"/>
      <c r="J60" s="56"/>
      <c r="K60" s="56"/>
      <c r="L60" s="71">
        <f t="shared" si="11"/>
        <v>39916800</v>
      </c>
      <c r="M60" s="47">
        <f t="shared" si="10"/>
        <v>24192</v>
      </c>
      <c r="N60" s="53">
        <v>1650</v>
      </c>
    </row>
    <row r="61" spans="1:14" ht="24" customHeight="1">
      <c r="A61" s="110"/>
      <c r="B61" s="121"/>
      <c r="C61" s="32" t="s">
        <v>7</v>
      </c>
      <c r="D61" s="10">
        <v>2</v>
      </c>
      <c r="E61" s="11">
        <v>5775000</v>
      </c>
      <c r="F61" s="65">
        <v>1</v>
      </c>
      <c r="G61" s="103"/>
      <c r="H61" s="58">
        <f>D61*E61*F61</f>
        <v>11550000</v>
      </c>
      <c r="I61" s="56"/>
      <c r="J61" s="56"/>
      <c r="K61" s="56"/>
      <c r="L61" s="71">
        <f t="shared" si="11"/>
        <v>11550000</v>
      </c>
      <c r="M61" s="47">
        <f t="shared" si="10"/>
        <v>7000</v>
      </c>
      <c r="N61" s="53">
        <v>1650</v>
      </c>
    </row>
    <row r="62" spans="1:14" ht="24" customHeight="1">
      <c r="A62" s="110"/>
      <c r="B62" s="121" t="s">
        <v>53</v>
      </c>
      <c r="C62" s="32" t="s">
        <v>13</v>
      </c>
      <c r="D62" s="10">
        <v>2</v>
      </c>
      <c r="E62" s="11">
        <v>831600</v>
      </c>
      <c r="F62" s="65">
        <v>24</v>
      </c>
      <c r="G62" s="103" t="s">
        <v>0</v>
      </c>
      <c r="H62" s="67"/>
      <c r="I62" s="56"/>
      <c r="J62" s="56"/>
      <c r="K62" s="56">
        <f>D62*E62*F62</f>
        <v>39916800</v>
      </c>
      <c r="L62" s="71">
        <f t="shared" si="11"/>
        <v>39916800</v>
      </c>
      <c r="M62" s="47">
        <f t="shared" si="10"/>
        <v>24192</v>
      </c>
      <c r="N62" s="53">
        <v>1650</v>
      </c>
    </row>
    <row r="63" spans="1:14" ht="24" customHeight="1">
      <c r="A63" s="110"/>
      <c r="B63" s="121"/>
      <c r="C63" s="32" t="s">
        <v>7</v>
      </c>
      <c r="D63" s="10">
        <v>2</v>
      </c>
      <c r="E63" s="11">
        <v>5775000</v>
      </c>
      <c r="F63" s="65">
        <v>1</v>
      </c>
      <c r="G63" s="103"/>
      <c r="H63" s="67"/>
      <c r="I63" s="56"/>
      <c r="J63" s="56"/>
      <c r="K63" s="56">
        <f>D63*E63*F63</f>
        <v>11550000</v>
      </c>
      <c r="L63" s="71">
        <f t="shared" si="11"/>
        <v>11550000</v>
      </c>
      <c r="M63" s="47">
        <f t="shared" si="10"/>
        <v>7000</v>
      </c>
      <c r="N63" s="53">
        <v>1650</v>
      </c>
    </row>
    <row r="64" spans="1:14" ht="25.5" customHeight="1">
      <c r="A64" s="110" t="s">
        <v>74</v>
      </c>
      <c r="B64" s="121" t="s">
        <v>82</v>
      </c>
      <c r="C64" s="70" t="s">
        <v>79</v>
      </c>
      <c r="D64" s="66">
        <v>40</v>
      </c>
      <c r="E64" s="17">
        <v>160000</v>
      </c>
      <c r="F64" s="66">
        <v>6</v>
      </c>
      <c r="G64" s="113" t="s">
        <v>0</v>
      </c>
      <c r="H64" s="53"/>
      <c r="I64" s="55">
        <f>D64*E64*F64/2</f>
        <v>19200000</v>
      </c>
      <c r="J64" s="55"/>
      <c r="K64" s="39">
        <f>D64*E64*F64/2</f>
        <v>19200000</v>
      </c>
      <c r="L64" s="71">
        <f t="shared" si="11"/>
        <v>38400000</v>
      </c>
      <c r="M64" s="47">
        <f t="shared" si="10"/>
        <v>23272.727272727272</v>
      </c>
      <c r="N64" s="53">
        <v>1650</v>
      </c>
    </row>
    <row r="65" spans="1:14" ht="25.5" customHeight="1">
      <c r="A65" s="111"/>
      <c r="B65" s="121"/>
      <c r="C65" s="48" t="s">
        <v>25</v>
      </c>
      <c r="D65" s="19">
        <v>40</v>
      </c>
      <c r="E65" s="20">
        <v>50000</v>
      </c>
      <c r="F65" s="19">
        <v>4</v>
      </c>
      <c r="G65" s="113"/>
      <c r="H65" s="53"/>
      <c r="I65" s="55">
        <f>D65*E65*F65/2</f>
        <v>4000000</v>
      </c>
      <c r="J65" s="55"/>
      <c r="K65" s="39">
        <f>D65*E65*F65/2</f>
        <v>4000000</v>
      </c>
      <c r="L65" s="71">
        <f t="shared" si="11"/>
        <v>8000000</v>
      </c>
      <c r="M65" s="47">
        <f t="shared" si="10"/>
        <v>4848.484848484848</v>
      </c>
      <c r="N65" s="53">
        <v>1650</v>
      </c>
    </row>
    <row r="66" spans="1:14" ht="25.5" customHeight="1">
      <c r="A66" s="111"/>
      <c r="B66" s="121"/>
      <c r="C66" s="48" t="s">
        <v>49</v>
      </c>
      <c r="D66" s="66">
        <v>2</v>
      </c>
      <c r="E66" s="18">
        <v>2000000</v>
      </c>
      <c r="F66" s="66">
        <v>2</v>
      </c>
      <c r="G66" s="113"/>
      <c r="H66" s="53"/>
      <c r="I66" s="55">
        <f>D66*E66*F66/2</f>
        <v>4000000</v>
      </c>
      <c r="J66" s="55"/>
      <c r="K66" s="39">
        <f aca="true" t="shared" si="12" ref="K66:K71">D66*E66*F66/2</f>
        <v>4000000</v>
      </c>
      <c r="L66" s="71">
        <f t="shared" si="11"/>
        <v>8000000</v>
      </c>
      <c r="M66" s="47">
        <f t="shared" si="10"/>
        <v>4848.484848484848</v>
      </c>
      <c r="N66" s="53">
        <v>1650</v>
      </c>
    </row>
    <row r="67" spans="1:14" ht="25.5" customHeight="1">
      <c r="A67" s="111"/>
      <c r="B67" s="121"/>
      <c r="C67" s="82" t="s">
        <v>80</v>
      </c>
      <c r="D67" s="68">
        <v>40</v>
      </c>
      <c r="E67" s="49">
        <v>40000</v>
      </c>
      <c r="F67" s="68">
        <v>6</v>
      </c>
      <c r="G67" s="113"/>
      <c r="H67" s="53"/>
      <c r="I67" s="55">
        <f>D67*E67*F67/2</f>
        <v>4800000</v>
      </c>
      <c r="J67" s="55"/>
      <c r="K67" s="39">
        <f t="shared" si="12"/>
        <v>4800000</v>
      </c>
      <c r="L67" s="71">
        <f t="shared" si="11"/>
        <v>9600000</v>
      </c>
      <c r="M67" s="47">
        <f t="shared" si="10"/>
        <v>5818.181818181818</v>
      </c>
      <c r="N67" s="53">
        <v>1650</v>
      </c>
    </row>
    <row r="68" spans="1:14" ht="31.5" customHeight="1">
      <c r="A68" s="120" t="s">
        <v>78</v>
      </c>
      <c r="B68" s="121" t="s">
        <v>81</v>
      </c>
      <c r="C68" s="12" t="s">
        <v>70</v>
      </c>
      <c r="D68" s="10">
        <v>40</v>
      </c>
      <c r="E68" s="11">
        <v>160000</v>
      </c>
      <c r="F68" s="65">
        <v>6</v>
      </c>
      <c r="G68" s="103" t="s">
        <v>0</v>
      </c>
      <c r="H68" s="28"/>
      <c r="I68" s="13">
        <f>F68*E68*D68/2</f>
        <v>19200000</v>
      </c>
      <c r="J68" s="13"/>
      <c r="K68" s="40">
        <f t="shared" si="12"/>
        <v>19200000</v>
      </c>
      <c r="L68" s="71">
        <f t="shared" si="11"/>
        <v>38400000</v>
      </c>
      <c r="M68" s="13">
        <f t="shared" si="10"/>
        <v>23272.727272727272</v>
      </c>
      <c r="N68" s="29">
        <v>1650</v>
      </c>
    </row>
    <row r="69" spans="1:14" ht="31.5" customHeight="1">
      <c r="A69" s="120"/>
      <c r="B69" s="121"/>
      <c r="C69" s="41" t="s">
        <v>12</v>
      </c>
      <c r="D69" s="10">
        <v>40</v>
      </c>
      <c r="E69" s="11">
        <v>50000</v>
      </c>
      <c r="F69" s="65">
        <v>4</v>
      </c>
      <c r="G69" s="103"/>
      <c r="H69" s="28"/>
      <c r="I69" s="13">
        <f>D69*E69*F69/2</f>
        <v>4000000</v>
      </c>
      <c r="J69" s="13"/>
      <c r="K69" s="40">
        <f>D69*E69*F69/2</f>
        <v>4000000</v>
      </c>
      <c r="L69" s="71">
        <f t="shared" si="11"/>
        <v>8000000</v>
      </c>
      <c r="M69" s="13">
        <f t="shared" si="10"/>
        <v>4848.484848484848</v>
      </c>
      <c r="N69" s="29">
        <v>1650</v>
      </c>
    </row>
    <row r="70" spans="1:14" ht="31.5" customHeight="1">
      <c r="A70" s="120"/>
      <c r="B70" s="121"/>
      <c r="C70" s="32" t="s">
        <v>15</v>
      </c>
      <c r="D70" s="10">
        <v>1</v>
      </c>
      <c r="E70" s="57">
        <v>1000000</v>
      </c>
      <c r="F70" s="65">
        <v>2</v>
      </c>
      <c r="G70" s="103"/>
      <c r="H70" s="28"/>
      <c r="I70" s="13">
        <f>D70*E70*F70/2</f>
        <v>1000000</v>
      </c>
      <c r="J70" s="13"/>
      <c r="K70" s="40">
        <f t="shared" si="12"/>
        <v>1000000</v>
      </c>
      <c r="L70" s="71">
        <f t="shared" si="11"/>
        <v>2000000</v>
      </c>
      <c r="M70" s="13">
        <f t="shared" si="10"/>
        <v>1212.121212121212</v>
      </c>
      <c r="N70" s="29">
        <v>1650</v>
      </c>
    </row>
    <row r="71" spans="1:14" ht="31.5" customHeight="1">
      <c r="A71" s="120"/>
      <c r="B71" s="121"/>
      <c r="C71" s="12" t="s">
        <v>56</v>
      </c>
      <c r="D71" s="10">
        <v>40</v>
      </c>
      <c r="E71" s="57">
        <v>40000</v>
      </c>
      <c r="F71" s="65">
        <v>6</v>
      </c>
      <c r="G71" s="103"/>
      <c r="H71" s="28"/>
      <c r="I71" s="13">
        <f>D71*E71*F71/2</f>
        <v>4800000</v>
      </c>
      <c r="J71" s="13"/>
      <c r="K71" s="40">
        <f t="shared" si="12"/>
        <v>4800000</v>
      </c>
      <c r="L71" s="71">
        <f t="shared" si="11"/>
        <v>9600000</v>
      </c>
      <c r="M71" s="13">
        <f t="shared" si="10"/>
        <v>5818.181818181818</v>
      </c>
      <c r="N71" s="29">
        <v>1650</v>
      </c>
    </row>
    <row r="72" spans="1:14" ht="18.75" customHeight="1">
      <c r="A72" s="74" t="s">
        <v>76</v>
      </c>
      <c r="B72" s="67" t="s">
        <v>33</v>
      </c>
      <c r="C72" s="67" t="s">
        <v>39</v>
      </c>
      <c r="D72" s="68">
        <v>3</v>
      </c>
      <c r="E72" s="49">
        <v>100000</v>
      </c>
      <c r="F72" s="68">
        <v>12</v>
      </c>
      <c r="G72" s="67" t="s">
        <v>0</v>
      </c>
      <c r="H72" s="53">
        <f>(D72*E72*F72)/4</f>
        <v>900000</v>
      </c>
      <c r="I72" s="55">
        <f>D72*E72*F72/4</f>
        <v>900000</v>
      </c>
      <c r="J72" s="55">
        <f>D72*E72*F72/4</f>
        <v>900000</v>
      </c>
      <c r="K72" s="39">
        <f>D72*E72*F72/4</f>
        <v>900000</v>
      </c>
      <c r="L72" s="71">
        <f t="shared" si="11"/>
        <v>3600000</v>
      </c>
      <c r="M72" s="47">
        <f t="shared" si="10"/>
        <v>2181.818181818182</v>
      </c>
      <c r="N72" s="53">
        <v>1650</v>
      </c>
    </row>
    <row r="73" spans="1:14" ht="12">
      <c r="A73" s="30"/>
      <c r="B73" s="35" t="s">
        <v>38</v>
      </c>
      <c r="C73" s="35"/>
      <c r="D73" s="35"/>
      <c r="E73" s="35"/>
      <c r="F73" s="35"/>
      <c r="G73" s="35"/>
      <c r="H73" s="59">
        <f>SUM(H52:H72)</f>
        <v>57166800</v>
      </c>
      <c r="I73" s="59">
        <f>SUM(I52:I72)</f>
        <v>98221900</v>
      </c>
      <c r="J73" s="59">
        <f>SUM(J52:J72)</f>
        <v>9621900</v>
      </c>
      <c r="K73" s="59">
        <f>SUM(K52:K72)</f>
        <v>122088700</v>
      </c>
      <c r="L73" s="72">
        <f>SUM(L52:L72)</f>
        <v>287099300</v>
      </c>
      <c r="M73" s="59">
        <f t="shared" si="10"/>
        <v>173999.57575757575</v>
      </c>
      <c r="N73" s="53">
        <v>1650</v>
      </c>
    </row>
    <row r="74" spans="1:14" ht="12">
      <c r="A74" s="44"/>
      <c r="B74" s="69"/>
      <c r="C74" s="69"/>
      <c r="D74" s="69"/>
      <c r="E74" s="69"/>
      <c r="F74" s="69"/>
      <c r="G74" s="69"/>
      <c r="H74" s="44"/>
      <c r="I74" s="44"/>
      <c r="J74" s="44"/>
      <c r="K74" s="44"/>
      <c r="L74" s="46"/>
      <c r="M74" s="46"/>
      <c r="N74" s="54"/>
    </row>
    <row r="75" spans="1:14" ht="12.75" customHeight="1">
      <c r="A75" s="50" t="s">
        <v>1</v>
      </c>
      <c r="B75" s="51"/>
      <c r="C75" s="51"/>
      <c r="D75" s="51"/>
      <c r="E75" s="51"/>
      <c r="F75" s="51"/>
      <c r="G75" s="51"/>
      <c r="H75" s="51">
        <f>H19+H46+H73</f>
        <v>261048800</v>
      </c>
      <c r="I75" s="51">
        <f>I19+I46+I73</f>
        <v>551063740</v>
      </c>
      <c r="J75" s="51">
        <f>J19+J46+J73</f>
        <v>82393900</v>
      </c>
      <c r="K75" s="51">
        <f>K19+K46+K73</f>
        <v>194860700</v>
      </c>
      <c r="L75" s="51">
        <f>L19+L46+L73</f>
        <v>1089367140</v>
      </c>
      <c r="M75" s="52">
        <f>M73+M46+M19</f>
        <v>660222.509090909</v>
      </c>
      <c r="N75" s="28"/>
    </row>
    <row r="76" ht="12" hidden="1">
      <c r="A76" s="6"/>
    </row>
    <row r="77" spans="5:11" ht="12" hidden="1">
      <c r="E77" s="23"/>
      <c r="F77" s="24"/>
      <c r="G77" s="24"/>
      <c r="H77" s="24" t="s">
        <v>45</v>
      </c>
      <c r="I77" s="24" t="s">
        <v>46</v>
      </c>
      <c r="J77" s="24" t="s">
        <v>47</v>
      </c>
      <c r="K77" s="25" t="s">
        <v>48</v>
      </c>
    </row>
    <row r="78" spans="5:11" ht="12" hidden="1">
      <c r="E78" s="142" t="s">
        <v>44</v>
      </c>
      <c r="F78" s="143"/>
      <c r="G78" s="143"/>
      <c r="H78" s="26" t="e">
        <f>H75/#REF!</f>
        <v>#REF!</v>
      </c>
      <c r="I78" s="26" t="e">
        <f>I75/#REF!</f>
        <v>#REF!</v>
      </c>
      <c r="J78" s="26" t="e">
        <f>J75/#REF!</f>
        <v>#REF!</v>
      </c>
      <c r="K78" s="27" t="e">
        <f>K75/#REF!</f>
        <v>#REF!</v>
      </c>
    </row>
    <row r="79" spans="12:13" ht="12" hidden="1">
      <c r="L79" s="14"/>
      <c r="M79" s="14"/>
    </row>
    <row r="80" ht="12" hidden="1"/>
    <row r="81" ht="12" hidden="1"/>
    <row r="82" ht="12" hidden="1"/>
    <row r="84" ht="12">
      <c r="L84" s="85"/>
    </row>
    <row r="85" ht="12">
      <c r="L85" s="14"/>
    </row>
    <row r="87" ht="12">
      <c r="L87" s="14"/>
    </row>
  </sheetData>
  <sheetProtection/>
  <mergeCells count="47">
    <mergeCell ref="N2:N3"/>
    <mergeCell ref="A4:M4"/>
    <mergeCell ref="E78:G78"/>
    <mergeCell ref="G57:G59"/>
    <mergeCell ref="B60:B61"/>
    <mergeCell ref="G60:G61"/>
    <mergeCell ref="B54:B56"/>
    <mergeCell ref="G54:G56"/>
    <mergeCell ref="B31:B32"/>
    <mergeCell ref="B33:B36"/>
    <mergeCell ref="G33:G36"/>
    <mergeCell ref="B37:B39"/>
    <mergeCell ref="G37:G39"/>
    <mergeCell ref="C1:M1"/>
    <mergeCell ref="H2:K2"/>
    <mergeCell ref="A23:N23"/>
    <mergeCell ref="B24:N24"/>
    <mergeCell ref="B26:B28"/>
    <mergeCell ref="A68:A71"/>
    <mergeCell ref="B68:B71"/>
    <mergeCell ref="G68:G71"/>
    <mergeCell ref="A52:A53"/>
    <mergeCell ref="A60:A63"/>
    <mergeCell ref="A54:A59"/>
    <mergeCell ref="B62:B63"/>
    <mergeCell ref="G62:G63"/>
    <mergeCell ref="B64:B67"/>
    <mergeCell ref="B52:B53"/>
    <mergeCell ref="A64:A67"/>
    <mergeCell ref="B57:B59"/>
    <mergeCell ref="G64:G67"/>
    <mergeCell ref="B5:B8"/>
    <mergeCell ref="G5:G8"/>
    <mergeCell ref="B9:B11"/>
    <mergeCell ref="G9:G11"/>
    <mergeCell ref="A5:A18"/>
    <mergeCell ref="B51:N51"/>
    <mergeCell ref="G29:G30"/>
    <mergeCell ref="A43:A45"/>
    <mergeCell ref="G40:G42"/>
    <mergeCell ref="A46:A48"/>
    <mergeCell ref="A49:N49"/>
    <mergeCell ref="B50:N50"/>
    <mergeCell ref="G52:G53"/>
    <mergeCell ref="A26:A42"/>
    <mergeCell ref="B40:B42"/>
    <mergeCell ref="B29:B30"/>
  </mergeCells>
  <printOptions horizontalCentered="1"/>
  <pageMargins left="0.45" right="0.4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10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3.28125" style="0" bestFit="1" customWidth="1"/>
  </cols>
  <sheetData>
    <row r="3" ht="15">
      <c r="A3" s="77"/>
    </row>
    <row r="8" ht="15">
      <c r="A8" s="83"/>
    </row>
    <row r="10" ht="15">
      <c r="A10" s="8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tngonyani</dc:creator>
  <cp:keywords/>
  <dc:description/>
  <cp:lastModifiedBy>leticia.kweba</cp:lastModifiedBy>
  <cp:lastPrinted>2013-09-02T15:39:10Z</cp:lastPrinted>
  <dcterms:created xsi:type="dcterms:W3CDTF">2011-08-09T06:12:34Z</dcterms:created>
  <dcterms:modified xsi:type="dcterms:W3CDTF">2014-06-27T08:29:45Z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1145;#TZA|94f33bbe-f532-4a44-a820-f1af4e435cbd;#1109;#Budget|1c1fa43a-cb36-4844-8715-9a4cc93e1ac9;#1;#English|7f98b732-4b5b-4b70-ba90-a0eff09b5d2d;#763;#Draft|121d40a5-e62e-4d42-82e4-d6d12003de0a</vt:lpwstr>
  </property>
  <property fmtid="{D5CDD505-2E9C-101B-9397-08002B2CF9AE}" pid="6" name="_dlc_Doc">
    <vt:lpwstr>ATLASPDC-4-19302</vt:lpwstr>
  </property>
  <property fmtid="{D5CDD505-2E9C-101B-9397-08002B2CF9AE}" pid="7" name="_dlc_DocIdItemGu">
    <vt:lpwstr>f9d7b7aa-6f7c-4d4d-9359-b2b5d4e4f2d5</vt:lpwstr>
  </property>
  <property fmtid="{D5CDD505-2E9C-101B-9397-08002B2CF9AE}" pid="8" name="_dlc_DocIdU">
    <vt:lpwstr>https://info.undp.org/docs/pdc/_layouts/DocIdRedir.aspx?ID=ATLASPDC-4-19302, ATLASPDC-4-19302</vt:lpwstr>
  </property>
  <property fmtid="{D5CDD505-2E9C-101B-9397-08002B2CF9AE}" pid="9" name="UN Languag">
    <vt:lpwstr>1;#English|7f98b732-4b5b-4b70-ba90-a0eff09b5d2d</vt:lpwstr>
  </property>
  <property fmtid="{D5CDD505-2E9C-101B-9397-08002B2CF9AE}" pid="10" name="UNDPPOPPFunctionalAr">
    <vt:lpwstr>Programme and Project</vt:lpwstr>
  </property>
  <property fmtid="{D5CDD505-2E9C-101B-9397-08002B2CF9AE}" pid="11" name="UNDPCount">
    <vt:lpwstr/>
  </property>
  <property fmtid="{D5CDD505-2E9C-101B-9397-08002B2CF9AE}" pid="12" name="Atlas_x0020_Document_x0020_Ty">
    <vt:lpwstr>287;#Budget|fc549c7a-78dd-43bd-a1be-cfb989f8b34d</vt:lpwstr>
  </property>
  <property fmtid="{D5CDD505-2E9C-101B-9397-08002B2CF9AE}" pid="13" name="UNDPFocusAreasTaxHTFiel">
    <vt:lpwstr/>
  </property>
  <property fmtid="{D5CDD505-2E9C-101B-9397-08002B2CF9AE}" pid="14" name="gc6531b704974d528487414686b72f">
    <vt:lpwstr>TZA|94f33bbe-f532-4a44-a820-f1af4e435cbd</vt:lpwstr>
  </property>
  <property fmtid="{D5CDD505-2E9C-101B-9397-08002B2CF9AE}" pid="15" name="Operating Uni">
    <vt:lpwstr>1145;#TZA|94f33bbe-f532-4a44-a820-f1af4e435cbd</vt:lpwstr>
  </property>
  <property fmtid="{D5CDD505-2E9C-101B-9397-08002B2CF9AE}" pid="16" name="UndpUnit">
    <vt:lpwstr/>
  </property>
  <property fmtid="{D5CDD505-2E9C-101B-9397-08002B2CF9AE}" pid="17" name="UndpClassificationLev">
    <vt:lpwstr>Public</vt:lpwstr>
  </property>
  <property fmtid="{D5CDD505-2E9C-101B-9397-08002B2CF9AE}" pid="18" name="c4e2ab2cc9354bbf9064eeb465a566">
    <vt:lpwstr/>
  </property>
  <property fmtid="{D5CDD505-2E9C-101B-9397-08002B2CF9AE}" pid="19" name="UndpDocType">
    <vt:lpwstr/>
  </property>
  <property fmtid="{D5CDD505-2E9C-101B-9397-08002B2CF9AE}" pid="20" name="eRegFilingCode">
    <vt:lpwstr/>
  </property>
  <property fmtid="{D5CDD505-2E9C-101B-9397-08002B2CF9AE}" pid="21" name="Un">
    <vt:lpwstr/>
  </property>
  <property fmtid="{D5CDD505-2E9C-101B-9397-08002B2CF9AE}" pid="22" name="UnitTaxHTFiel">
    <vt:lpwstr/>
  </property>
  <property fmtid="{D5CDD505-2E9C-101B-9397-08002B2CF9AE}" pid="23" name="idff2b682fce4d0680503cd9036a32">
    <vt:lpwstr>Budget|1c1fa43a-cb36-4844-8715-9a4cc93e1ac9</vt:lpwstr>
  </property>
  <property fmtid="{D5CDD505-2E9C-101B-9397-08002B2CF9AE}" pid="24" name="b6db62fdefd74bd188b0c1cc54de5b">
    <vt:lpwstr/>
  </property>
  <property fmtid="{D5CDD505-2E9C-101B-9397-08002B2CF9AE}" pid="25" name="UNDPDocumentCatego">
    <vt:lpwstr/>
  </property>
  <property fmtid="{D5CDD505-2E9C-101B-9397-08002B2CF9AE}" pid="26" name="UNDPDocumentCategoryTaxHTFiel">
    <vt:lpwstr/>
  </property>
  <property fmtid="{D5CDD505-2E9C-101B-9397-08002B2CF9AE}" pid="27" name="UNDPFocusAre">
    <vt:lpwstr/>
  </property>
  <property fmtid="{D5CDD505-2E9C-101B-9397-08002B2CF9AE}" pid="28" name="Atlas Document Stat">
    <vt:lpwstr>763;#Draft|121d40a5-e62e-4d42-82e4-d6d12003de0a</vt:lpwstr>
  </property>
  <property fmtid="{D5CDD505-2E9C-101B-9397-08002B2CF9AE}" pid="29" name="PDC Document Catego">
    <vt:lpwstr>Project</vt:lpwstr>
  </property>
  <property fmtid="{D5CDD505-2E9C-101B-9397-08002B2CF9AE}" pid="30" name="UndpDocTypeMMTaxHTFiel">
    <vt:lpwstr/>
  </property>
  <property fmtid="{D5CDD505-2E9C-101B-9397-08002B2CF9AE}" pid="31" name="UNDPPublishedDa">
    <vt:lpwstr>2014-06-27T05:00:00Z</vt:lpwstr>
  </property>
  <property fmtid="{D5CDD505-2E9C-101B-9397-08002B2CF9AE}" pid="32" name="UNDPCountryTaxHTFiel">
    <vt:lpwstr/>
  </property>
  <property fmtid="{D5CDD505-2E9C-101B-9397-08002B2CF9AE}" pid="33" name="Atlas Document Ty">
    <vt:lpwstr>1109;#Budget|1c1fa43a-cb36-4844-8715-9a4cc93e1ac9</vt:lpwstr>
  </property>
  <property fmtid="{D5CDD505-2E9C-101B-9397-08002B2CF9AE}" pid="34" name="UndpOUCo">
    <vt:lpwstr/>
  </property>
  <property fmtid="{D5CDD505-2E9C-101B-9397-08002B2CF9AE}" pid="35" name="UndpProject">
    <vt:lpwstr>00061972</vt:lpwstr>
  </property>
  <property fmtid="{D5CDD505-2E9C-101B-9397-08002B2CF9AE}" pid="36" name="_Publish">
    <vt:lpwstr/>
  </property>
  <property fmtid="{D5CDD505-2E9C-101B-9397-08002B2CF9AE}" pid="37" name="UndpDocStat">
    <vt:lpwstr>Draft</vt:lpwstr>
  </property>
  <property fmtid="{D5CDD505-2E9C-101B-9397-08002B2CF9AE}" pid="38" name="DocumentSetDescripti">
    <vt:lpwstr/>
  </property>
  <property fmtid="{D5CDD505-2E9C-101B-9397-08002B2CF9AE}" pid="39" name="Project Numb">
    <vt:lpwstr/>
  </property>
  <property fmtid="{D5CDD505-2E9C-101B-9397-08002B2CF9AE}" pid="40" name="U">
    <vt:lpwstr/>
  </property>
  <property fmtid="{D5CDD505-2E9C-101B-9397-08002B2CF9AE}" pid="41" name="UndpDoc">
    <vt:lpwstr/>
  </property>
  <property fmtid="{D5CDD505-2E9C-101B-9397-08002B2CF9AE}" pid="42" name="Project Manag">
    <vt:lpwstr/>
  </property>
  <property fmtid="{D5CDD505-2E9C-101B-9397-08002B2CF9AE}" pid="43" name="UndpIsTempla">
    <vt:lpwstr>No</vt:lpwstr>
  </property>
  <property fmtid="{D5CDD505-2E9C-101B-9397-08002B2CF9AE}" pid="44" name="Outcom">
    <vt:lpwstr/>
  </property>
  <property fmtid="{D5CDD505-2E9C-101B-9397-08002B2CF9AE}" pid="45" name="UNDPSumma">
    <vt:lpwstr/>
  </property>
  <property fmtid="{D5CDD505-2E9C-101B-9397-08002B2CF9AE}" pid="46" name="UndpDocForm">
    <vt:lpwstr/>
  </property>
  <property fmtid="{D5CDD505-2E9C-101B-9397-08002B2CF9AE}" pid="47" name="display_urn:schemas-microsoft-com:office:office#Edit">
    <vt:lpwstr>Leticia Kweba</vt:lpwstr>
  </property>
  <property fmtid="{D5CDD505-2E9C-101B-9397-08002B2CF9AE}" pid="48" name="display_urn:schemas-microsoft-com:office:office#Auth">
    <vt:lpwstr>Leticia Kweba</vt:lpwstr>
  </property>
</Properties>
</file>